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2"/>
  </bookViews>
  <sheets>
    <sheet name="ΠΡΟΣΛΗΠΤΕΟΣ" sheetId="7" r:id="rId1"/>
    <sheet name="ΓΕΝΙΚΗ ΚΑΤΑΤΑΞΗ ΜΕ Γ ΕΜΠΕΙΡΙΑ" sheetId="4" r:id="rId2"/>
    <sheet name="ΑΠΟΡΡΙΠΤΕΟΙ" sheetId="6" r:id="rId3"/>
  </sheets>
  <definedNames/>
  <calcPr calcId="181029"/>
</workbook>
</file>

<file path=xl/sharedStrings.xml><?xml version="1.0" encoding="utf-8"?>
<sst xmlns="http://schemas.openxmlformats.org/spreadsheetml/2006/main" count="568" uniqueCount="234">
  <si>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</si>
  <si>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</si>
  <si>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</si>
  <si>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</si>
  <si>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</si>
  <si>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</si>
  <si>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</si>
  <si>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</si>
  <si>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</si>
  <si>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</si>
  <si>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</si>
  <si>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</si>
  <si>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</si>
  <si>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</si>
  <si>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024)</t>
  </si>
  <si>
    <t>ΑΔΕΙΑ ΑΣΚΗΣΗΣ ΕΠΑΓΓΕΛΜΑΤΟΣ (κωδ. 143)</t>
  </si>
  <si>
    <t>ΓΝΩΣΗ ΧΕΙΡΙΣΜΟΥ Η/Υ (κωδ. 147)</t>
  </si>
  <si>
    <t>ΚΑΛΗ ΓΝΩΣΗ ΑΓΓΛΙΚΗΣ ΓΛΩΣΣΑΣ (κωδ. 150)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</si>
  <si>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</si>
  <si>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</si>
  <si>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</si>
  <si>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</si>
  <si>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</si>
  <si>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</si>
  <si>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</si>
  <si>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</si>
  <si>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</si>
  <si>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</si>
  <si>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</si>
  <si>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</si>
  <si>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ΑΓΓΕΛΗ</t>
  </si>
  <si>
    <t>ΕΥΑΓΓΕΛΙΑ</t>
  </si>
  <si>
    <t>1814/01-10-2018</t>
  </si>
  <si>
    <t>ΔΗΜΗΤΡΙΟΣ</t>
  </si>
  <si>
    <t>2293/02-10-2018</t>
  </si>
  <si>
    <t>ΑΛΕΞΑΝΔΡΟΠΟΥΛΟΣ</t>
  </si>
  <si>
    <t>ΘΕΟΔΩΡΟΣ</t>
  </si>
  <si>
    <t>605/26-09-2018</t>
  </si>
  <si>
    <t>ΑΝΑΣΤΑΣΙΑΔΗΣ</t>
  </si>
  <si>
    <t>ΓΡΗΓΟΡΙΟΣ</t>
  </si>
  <si>
    <t>1708/01-10-2018</t>
  </si>
  <si>
    <t>ΒΑΛΒΗΣ</t>
  </si>
  <si>
    <t>ΧΡΗΣΤΟΣ</t>
  </si>
  <si>
    <t>1213/28-09-2018</t>
  </si>
  <si>
    <t>ΓΕΩΡΓΙΟΣ</t>
  </si>
  <si>
    <t>1448/28-09-2018</t>
  </si>
  <si>
    <t>ΤΡΙΑΝΤΑΦΥΛΛΟΣ</t>
  </si>
  <si>
    <t>345/24-09-2018</t>
  </si>
  <si>
    <t>ΓΚΙΑΤΑΣ</t>
  </si>
  <si>
    <t>789/26-09-2018</t>
  </si>
  <si>
    <t>ΓΡΑΙΚΟΣ</t>
  </si>
  <si>
    <t>ΘΩΜΑΣ</t>
  </si>
  <si>
    <t>1020/27-09-2018</t>
  </si>
  <si>
    <t>ΖΑΚΚΑ</t>
  </si>
  <si>
    <t>ΕΛΕΝΗ</t>
  </si>
  <si>
    <t>2242/01-10-2018</t>
  </si>
  <si>
    <t>ΚΑΛΛΗΣ</t>
  </si>
  <si>
    <t>399/25-09-2018</t>
  </si>
  <si>
    <t>ΚΑΤΣΗΣ</t>
  </si>
  <si>
    <t>ΒΑΣΙΛΑΚΗΣ</t>
  </si>
  <si>
    <t>541/25-09-2018</t>
  </si>
  <si>
    <t>ΚΙΟΥΡΑΣ</t>
  </si>
  <si>
    <t>1964/01-10-2018</t>
  </si>
  <si>
    <t>ΚΟΛΟΒΟΣ</t>
  </si>
  <si>
    <t>ΝΙΚΟΛΑΟΣ</t>
  </si>
  <si>
    <t>1154/28-09-2018</t>
  </si>
  <si>
    <t>ΑΘΑΝΑΣΙΟΣ</t>
  </si>
  <si>
    <t>808/27-09-2018</t>
  </si>
  <si>
    <t>ΚΟΥΡΕΜΕΝΟΥ</t>
  </si>
  <si>
    <t>ΒΑΣΙΛΙΚΗ</t>
  </si>
  <si>
    <t>1563/01-10-2018</t>
  </si>
  <si>
    <t>ΚΩΝΣΤΑΝΤΑΚΑΤΟΣ</t>
  </si>
  <si>
    <t>ΧΑΡΑΛΑΜΠΟΣ</t>
  </si>
  <si>
    <t>2338/02-10-2018</t>
  </si>
  <si>
    <t>ΜΑΝΟΛΟΒ</t>
  </si>
  <si>
    <t>ΓΙΩΡΓΟΣ</t>
  </si>
  <si>
    <t>883/27-09-2018</t>
  </si>
  <si>
    <t>ΜΑΡΓΑΡΙΤΗΣ</t>
  </si>
  <si>
    <t>2070/01-10-2018</t>
  </si>
  <si>
    <t>ΜΑΡΚΟΥ</t>
  </si>
  <si>
    <t>ΑΡΤΕΜΙΣΙΑ</t>
  </si>
  <si>
    <t>2228/01-10-2018</t>
  </si>
  <si>
    <t>ΠΑΝΑΓΙΩΤΗΣ</t>
  </si>
  <si>
    <t>679/26-09-2018</t>
  </si>
  <si>
    <t>ΜΑΥΡΙΔΗΣ</t>
  </si>
  <si>
    <t>1754/01-10-2018</t>
  </si>
  <si>
    <t>ΜΙΧΑΗΛΙΔΗΣ</t>
  </si>
  <si>
    <t>ΔΗΜΗΤΡΙΟΣ-ΔΗΜΟΣΘΕΝΗΣ</t>
  </si>
  <si>
    <t>933/27-09-2018</t>
  </si>
  <si>
    <t>ΜΠΟΥΖΑΜΠΑΛΙΔΗΣ</t>
  </si>
  <si>
    <t>1135/28-09-2018</t>
  </si>
  <si>
    <t>ΜΠΟΥΛΑΜΑΤΣΗΣ</t>
  </si>
  <si>
    <t>ΑΛΕΞΙΟΣ</t>
  </si>
  <si>
    <t>954/27-09-2018</t>
  </si>
  <si>
    <t>ΝΕΣΤΟΡΙΔΟΥ</t>
  </si>
  <si>
    <t>ΕΥΤΥΧΙΑ</t>
  </si>
  <si>
    <t>1970/01-10-2018</t>
  </si>
  <si>
    <t>ΝΙΚΟΛΑΪΔΗΣ</t>
  </si>
  <si>
    <t>ΕΥΣΤΑΘΙΟΣ</t>
  </si>
  <si>
    <t>1688/01-10-2018</t>
  </si>
  <si>
    <t>ΝΙΚΟΛΑΟΥ</t>
  </si>
  <si>
    <t>ΒΑΣΙΛΕΙΟΣ</t>
  </si>
  <si>
    <t>1839/01-10-2018</t>
  </si>
  <si>
    <t>ΝΤΑΣΗΣ</t>
  </si>
  <si>
    <t>2433/02-10-2018</t>
  </si>
  <si>
    <t>ΠΑΓΙΑΤΗ</t>
  </si>
  <si>
    <t>ΕΛΕΥΘΕΡΙΑ</t>
  </si>
  <si>
    <t>2034/01-10-2018</t>
  </si>
  <si>
    <t>ΠΑΠΑΪΩΑΝΝΟΥ</t>
  </si>
  <si>
    <t>ΑΓΟΡΙΤΣΑ</t>
  </si>
  <si>
    <t>841/27-09-2018</t>
  </si>
  <si>
    <t>ΠΑΠΑΜΙΚΡΟΥΛΗ</t>
  </si>
  <si>
    <t>ΑΓΓΕΛΙΚΗ</t>
  </si>
  <si>
    <t>1079/28-09-2018</t>
  </si>
  <si>
    <t>ΠΕΤΡΙΔΗΣ</t>
  </si>
  <si>
    <t>ΝΙΚΟΣ</t>
  </si>
  <si>
    <t>2533/02-10-2018</t>
  </si>
  <si>
    <t>ΠΕΤΣΟΣ</t>
  </si>
  <si>
    <t>ΚΩΝΣΤΑΝΤΙΝΟΣ</t>
  </si>
  <si>
    <t>819/27-09-2018</t>
  </si>
  <si>
    <t>599/26-09-2018</t>
  </si>
  <si>
    <t>ΠΟΥΡΝΑΡΑΣ</t>
  </si>
  <si>
    <t>ΔΗΜΗΤΡΗΣ</t>
  </si>
  <si>
    <t>1323/28-09-2018</t>
  </si>
  <si>
    <t>ΡΟΥΣΟΠΟΥΛΟΣ</t>
  </si>
  <si>
    <t>ΑΝΑΣΤΑΣΙΟΣ</t>
  </si>
  <si>
    <t>920/27-09-2018</t>
  </si>
  <si>
    <t>ΣΑΛΤΟΓΙΑΝΝΗ</t>
  </si>
  <si>
    <t>1851/01-10-2018</t>
  </si>
  <si>
    <t>ΣΑΜΑΡΑ</t>
  </si>
  <si>
    <t>ΚΩΝΣΤΑΝΤΙΝΑ</t>
  </si>
  <si>
    <t>1284/28-09-2018</t>
  </si>
  <si>
    <t>ΣΑΠΟΥΝΤΖΗ</t>
  </si>
  <si>
    <t>ΣΤΑΥΡΟΥΛΑ</t>
  </si>
  <si>
    <t>1034/17-09-2018</t>
  </si>
  <si>
    <t>ΣΕΡΡΑΣ</t>
  </si>
  <si>
    <t>ΔΙΟΝΥΣΙΟΣ</t>
  </si>
  <si>
    <t>910/27-09-2018</t>
  </si>
  <si>
    <t>ΣΙΓΑΛΑΣ</t>
  </si>
  <si>
    <t>ΙΩΑΝΝΗΣ</t>
  </si>
  <si>
    <t>1538/01-10-2018</t>
  </si>
  <si>
    <t>ΣΙΔΕΡΗΣ</t>
  </si>
  <si>
    <t>ΕΥΑΓΓΕΛΟΣ</t>
  </si>
  <si>
    <t>725/26-09-2018</t>
  </si>
  <si>
    <t>ΣΙΝΤΗΛΑΣ</t>
  </si>
  <si>
    <t>1266/28-09-2018</t>
  </si>
  <si>
    <t>ΣΟΥΚΟΥΛΗΣ</t>
  </si>
  <si>
    <t>2159/01-10-2018</t>
  </si>
  <si>
    <t>187/21-09-2018</t>
  </si>
  <si>
    <t>ΣΦΟΥΓΓΑΤΟΥ</t>
  </si>
  <si>
    <t>561/25-09-2018</t>
  </si>
  <si>
    <t>ΤΑΪΡΗΣ</t>
  </si>
  <si>
    <t>1838/01-10-2018</t>
  </si>
  <si>
    <t>155/20-09-2018</t>
  </si>
  <si>
    <t>ΤΣΟΚΟΛΑ</t>
  </si>
  <si>
    <t>ΠΑΝΑΓΙΩΤΑ</t>
  </si>
  <si>
    <t>775/26-09-2018</t>
  </si>
  <si>
    <t>ΤΣΟΥΚΑΛΑ</t>
  </si>
  <si>
    <t>ΑΙΚΑΤΕΡΙΝΗ</t>
  </si>
  <si>
    <t>89/19-09-2018</t>
  </si>
  <si>
    <t>ΤΣΩΤΣΟΣ</t>
  </si>
  <si>
    <t>ΑΛΕΞΑΝΔΡΟΣ</t>
  </si>
  <si>
    <t>158/20-09-2018</t>
  </si>
  <si>
    <t>1083/28-09-2018</t>
  </si>
  <si>
    <t>ΧΑΛΕΠΑΣ</t>
  </si>
  <si>
    <t>1120/28-09-2018</t>
  </si>
  <si>
    <t>ΧΙΝΤΕΡΙΔΟΥ</t>
  </si>
  <si>
    <t>ΔΕΣΠΟΙΝΑ</t>
  </si>
  <si>
    <t>Παρατηρήσεις</t>
  </si>
  <si>
    <t>ΑΔΤ</t>
  </si>
  <si>
    <t>**7132</t>
  </si>
  <si>
    <t>**1066</t>
  </si>
  <si>
    <t>**5812</t>
  </si>
  <si>
    <t>**0508</t>
  </si>
  <si>
    <t>**5431</t>
  </si>
  <si>
    <t>**4063</t>
  </si>
  <si>
    <t>ΓΕΩΡΓΟΥΠΛΗΣ</t>
  </si>
  <si>
    <t>**7360</t>
  </si>
  <si>
    <t>**3223</t>
  </si>
  <si>
    <t>**6310</t>
  </si>
  <si>
    <t>**7819</t>
  </si>
  <si>
    <t>**7153</t>
  </si>
  <si>
    <t>**8796</t>
  </si>
  <si>
    <t>**5315</t>
  </si>
  <si>
    <t>**4428</t>
  </si>
  <si>
    <t>**0834</t>
  </si>
  <si>
    <t>**3001</t>
  </si>
  <si>
    <t>**4986</t>
  </si>
  <si>
    <t>**3762</t>
  </si>
  <si>
    <t>**2305</t>
  </si>
  <si>
    <t>**1502</t>
  </si>
  <si>
    <t>**3824</t>
  </si>
  <si>
    <t>**4930</t>
  </si>
  <si>
    <t>**1299</t>
  </si>
  <si>
    <t>**0471</t>
  </si>
  <si>
    <t>**6784</t>
  </si>
  <si>
    <t>**2584</t>
  </si>
  <si>
    <t>**5747</t>
  </si>
  <si>
    <t>**7571</t>
  </si>
  <si>
    <t>**0328</t>
  </si>
  <si>
    <t>**5915</t>
  </si>
  <si>
    <t>**4128</t>
  </si>
  <si>
    <t>**8457</t>
  </si>
  <si>
    <t>**9783</t>
  </si>
  <si>
    <t>**0197</t>
  </si>
  <si>
    <t>**6034</t>
  </si>
  <si>
    <t>**4408</t>
  </si>
  <si>
    <t>**6218</t>
  </si>
  <si>
    <t>**2599</t>
  </si>
  <si>
    <t>**8142</t>
  </si>
  <si>
    <t>**6989</t>
  </si>
  <si>
    <t>**1441</t>
  </si>
  <si>
    <t>**5615</t>
  </si>
  <si>
    <t>**1886</t>
  </si>
  <si>
    <t>**9093</t>
  </si>
  <si>
    <t>**0923</t>
  </si>
  <si>
    <t>**9697</t>
  </si>
  <si>
    <t>**6481</t>
  </si>
  <si>
    <t>**6743</t>
  </si>
  <si>
    <t>**7036</t>
  </si>
  <si>
    <t>**3803</t>
  </si>
  <si>
    <t>**8487</t>
  </si>
  <si>
    <t>**0936</t>
  </si>
  <si>
    <t>**8266</t>
  </si>
  <si>
    <t>**3707</t>
  </si>
  <si>
    <t>ΑΙΤΙΟΛΟΓΙΑ ΑΠΟΡΡΙΨΗΣ</t>
  </si>
  <si>
    <t>024, ΜΗ ΣΥΜΠΛΗΡΩΜΕΝΗ ΑΙΤΗΣΗ</t>
  </si>
  <si>
    <t>64/19-09-2018, 811/27-09-2018</t>
  </si>
  <si>
    <t>**6537</t>
  </si>
  <si>
    <r>
      <t xml:space="preserve">ΤΕ10 - ΜΗΧΑΝΙΚΩΝ (ΜΗΧΑΝΟΛΟΓΙΑΣ ή ΗΛΕΚΤΡΟΛΟΓΙΑΣ ή ΠΟΛΙΤΙΚΩΝ ΔΟΜΙΚΩΝ ΕΡΓΩΝ ή ΑΥΤΟΜΑΤΙΣΜΟΥ)
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ΓΕΝΙΚΗΣ ΚΑΤΑΤΑΞΗΣ (ΜΕ ΓΕΝΙΚΗ ΕΜΠΕΙΡΙΑ)   </t>
    </r>
    <r>
      <rPr>
        <b/>
        <sz val="14"/>
        <color theme="1"/>
        <rFont val="Calibri"/>
        <family val="2"/>
        <scheme val="minor"/>
      </rPr>
      <t xml:space="preserve">                                           </t>
    </r>
  </si>
  <si>
    <r>
      <t xml:space="preserve">ΤΕ10 - ΜΗΧΑΝΙΚΩΝ (ΜΗΧΑΝΟΛΟΓΙΑΣ ή ΗΛΕΚΤΡΟΛΟΓΙΑΣ ή ΠΟΛΙΤΙΚΩΝ ΔΟΜΙΚΩΝ ΕΡΓΩΝ ή ΑΥΤΟΜΑΤΙΣΜΟΥ)
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ΑΠΟΡΡΙΠΤΕΩΝ  </t>
    </r>
    <r>
      <rPr>
        <b/>
        <sz val="14"/>
        <color theme="1"/>
        <rFont val="Calibri"/>
        <family val="2"/>
        <scheme val="minor"/>
      </rPr>
      <t xml:space="preserve">                                        </t>
    </r>
  </si>
  <si>
    <r>
      <t xml:space="preserve">ΤΕ10 - ΜΗΧΑΝΙΚΩΝ (ΜΗΧΑΝΟΛΟΓΙΑΣ ή ΗΛΕΚΤΡΟΛΟΓΙΑΣ ή ΠΟΛΙΤΙΚΩΝ ΔΟΜΙΚΩΝ ΕΡΓΩΝ ή ΑΥΤΟΜΑΤΙΣΜΟΥ)
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ΠΡΟΣΛΗΠΤΕΩΝ </t>
    </r>
    <r>
      <rPr>
        <b/>
        <sz val="14"/>
        <color theme="1"/>
        <rFont val="Calibri"/>
        <family val="2"/>
        <scheme val="minor"/>
      </rPr>
      <t xml:space="preserve">
(1 ΘΕΣΗ ΜΕ ΓΕΝΙΚΗ ΕΜΠΕΙΡΙΑ)                                              </t>
    </r>
  </si>
  <si>
    <t>ΑΔΕΙΑ ΑΣΚΗΣΗΣ ΕΠΑΓΓΕΛΜΑΤΟΣ
(ΜΟΝΟ ΓΙΑ ΠΤΥΧΙΟΥΧΟΥΣ ΜΗΧΑΝΟΛΟΓΙΑΣ Ή ΗΛΕΚΤΡΟΛΟΓΙΑΣ) 
(κωδ. 143)</t>
  </si>
  <si>
    <t xml:space="preserve"> 147, 150
ΛΑΘΟΣ ΕΝΤΥΠΟ ΑΙΤΗΣΗΣ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</si>
</sst>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"/>
  <sheetViews>
    <sheetView workbookViewId="0" topLeftCell="A1">
      <selection activeCell="G16" sqref="G16"/>
    </sheetView>
  </sheetViews>
  <sheetFormatPr defaultColWidth="9.140625" defaultRowHeight="15"/>
  <cols>
    <col min="1" max="1" width="4.8515625" style="1" customWidth="1"/>
    <col min="2" max="3" width="15.574218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4.8515625" style="1" customWidth="1"/>
    <col min="10" max="11" width="11.00390625" style="1" customWidth="1"/>
    <col min="12" max="12" width="15.00390625" style="1" customWidth="1"/>
    <col min="13" max="13" width="14.00390625" style="1" customWidth="1"/>
    <col min="14" max="14" width="16.28125" style="1" customWidth="1"/>
    <col min="15" max="15" width="7.28125" style="1" customWidth="1"/>
    <col min="16" max="16" width="16.140625" style="1" customWidth="1"/>
    <col min="17" max="17" width="7.28125" style="1" customWidth="1"/>
    <col min="18" max="18" width="13.8515625" style="1" customWidth="1"/>
    <col min="19" max="19" width="7.28125" style="1" customWidth="1"/>
    <col min="20" max="20" width="15.28125" style="1" customWidth="1"/>
    <col min="21" max="21" width="7.28125" style="1" customWidth="1"/>
    <col min="22" max="22" width="9.57421875" style="1" customWidth="1"/>
    <col min="23" max="23" width="7.28125" style="1" customWidth="1"/>
    <col min="24" max="24" width="11.421875" style="1" customWidth="1"/>
    <col min="25" max="25" width="7.28125" style="1" customWidth="1"/>
    <col min="26" max="26" width="18.00390625" style="1" customWidth="1"/>
    <col min="27" max="27" width="7.28125" style="1" customWidth="1"/>
    <col min="28" max="28" width="14.57421875" style="1" customWidth="1"/>
    <col min="29" max="29" width="7.28125" style="1" customWidth="1"/>
    <col min="30" max="30" width="18.00390625" style="1" customWidth="1"/>
    <col min="31" max="31" width="7.28125" style="1" customWidth="1"/>
    <col min="32" max="32" width="14.140625" style="1" customWidth="1"/>
    <col min="33" max="33" width="7.8515625" style="1" customWidth="1"/>
    <col min="34" max="34" width="9.57421875" style="1" customWidth="1"/>
    <col min="35" max="35" width="17.57421875" style="4" customWidth="1"/>
    <col min="36" max="43" width="9.140625" style="1" customWidth="1"/>
    <col min="44" max="45" width="9.140625" style="1" hidden="1" customWidth="1"/>
    <col min="46" max="16384" width="9.140625" style="1" customWidth="1"/>
  </cols>
  <sheetData>
    <row r="1" spans="1:35" ht="78.75" customHeight="1">
      <c r="A1" s="36" t="s">
        <v>231</v>
      </c>
      <c r="B1" s="37"/>
      <c r="C1" s="37"/>
      <c r="D1" s="37"/>
      <c r="E1" s="37"/>
      <c r="F1" s="5"/>
      <c r="G1" s="5"/>
      <c r="H1" s="5"/>
      <c r="I1" s="5"/>
      <c r="J1" s="6"/>
      <c r="K1" s="6"/>
      <c r="L1" s="7"/>
      <c r="M1" s="7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8"/>
      <c r="AH1" s="5"/>
      <c r="AI1" s="9"/>
    </row>
    <row r="2" spans="1:35" s="2" customFormat="1" ht="15.75">
      <c r="A2" s="38" t="s">
        <v>7</v>
      </c>
      <c r="B2" s="39"/>
      <c r="C2" s="39"/>
      <c r="D2" s="39"/>
      <c r="E2" s="39"/>
      <c r="F2" s="40" t="s">
        <v>0</v>
      </c>
      <c r="G2" s="40"/>
      <c r="H2" s="40"/>
      <c r="I2" s="40"/>
      <c r="J2" s="41"/>
      <c r="K2" s="41"/>
      <c r="L2" s="10"/>
      <c r="M2" s="10"/>
      <c r="N2" s="39" t="s">
        <v>28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2"/>
      <c r="AH2" s="11"/>
      <c r="AI2" s="12"/>
    </row>
    <row r="3" spans="1:35" s="3" customFormat="1" ht="94.5" customHeight="1">
      <c r="A3" s="13" t="s">
        <v>1</v>
      </c>
      <c r="B3" s="13" t="s">
        <v>29</v>
      </c>
      <c r="C3" s="14" t="s">
        <v>169</v>
      </c>
      <c r="D3" s="14" t="s">
        <v>8</v>
      </c>
      <c r="E3" s="13" t="s">
        <v>9</v>
      </c>
      <c r="F3" s="13" t="s">
        <v>14</v>
      </c>
      <c r="G3" s="15" t="s">
        <v>11</v>
      </c>
      <c r="H3" s="15" t="s">
        <v>4</v>
      </c>
      <c r="I3" s="15" t="s">
        <v>15</v>
      </c>
      <c r="J3" s="13" t="s">
        <v>16</v>
      </c>
      <c r="K3" s="13" t="s">
        <v>17</v>
      </c>
      <c r="L3" s="16"/>
      <c r="M3" s="17" t="s">
        <v>12</v>
      </c>
      <c r="N3" s="15" t="s">
        <v>18</v>
      </c>
      <c r="O3" s="13" t="s">
        <v>4</v>
      </c>
      <c r="P3" s="15" t="s">
        <v>19</v>
      </c>
      <c r="Q3" s="15" t="s">
        <v>4</v>
      </c>
      <c r="R3" s="13" t="s">
        <v>20</v>
      </c>
      <c r="S3" s="13" t="s">
        <v>4</v>
      </c>
      <c r="T3" s="13" t="s">
        <v>21</v>
      </c>
      <c r="U3" s="13" t="s">
        <v>4</v>
      </c>
      <c r="V3" s="13" t="s">
        <v>22</v>
      </c>
      <c r="W3" s="13" t="s">
        <v>4</v>
      </c>
      <c r="X3" s="13" t="s">
        <v>23</v>
      </c>
      <c r="Y3" s="13" t="s">
        <v>4</v>
      </c>
      <c r="Z3" s="13" t="s">
        <v>24</v>
      </c>
      <c r="AA3" s="14" t="s">
        <v>4</v>
      </c>
      <c r="AB3" s="13" t="s">
        <v>25</v>
      </c>
      <c r="AC3" s="13" t="s">
        <v>4</v>
      </c>
      <c r="AD3" s="13" t="s">
        <v>26</v>
      </c>
      <c r="AE3" s="13" t="s">
        <v>4</v>
      </c>
      <c r="AF3" s="13" t="s">
        <v>27</v>
      </c>
      <c r="AG3" s="18" t="s">
        <v>4</v>
      </c>
      <c r="AH3" s="19" t="s">
        <v>10</v>
      </c>
      <c r="AI3" s="20" t="s">
        <v>168</v>
      </c>
    </row>
    <row r="4" spans="1:35" ht="18" customHeight="1">
      <c r="A4" s="6">
        <v>1</v>
      </c>
      <c r="B4" s="13" t="s">
        <v>110</v>
      </c>
      <c r="C4" s="13" t="s">
        <v>202</v>
      </c>
      <c r="D4" s="21" t="s">
        <v>111</v>
      </c>
      <c r="E4" s="21" t="s">
        <v>112</v>
      </c>
      <c r="F4" s="5" t="s">
        <v>5</v>
      </c>
      <c r="G4" s="5">
        <v>5.9</v>
      </c>
      <c r="H4" s="5">
        <f>G4*110</f>
        <v>649</v>
      </c>
      <c r="I4" s="5" t="s">
        <v>5</v>
      </c>
      <c r="J4" s="6" t="s">
        <v>5</v>
      </c>
      <c r="K4" s="6" t="s">
        <v>5</v>
      </c>
      <c r="L4" s="7" t="str">
        <f>IF(AND(F4="ΝΑΙ",I4="ΝΑΙ",IF(K4="ΝΑΙ",J4="ΝΑΙ",)),"ΟΚ","ΑΠΟΡΡΙΠΤΕΤΑΙ")</f>
        <v>ΟΚ</v>
      </c>
      <c r="M4" s="7" t="s">
        <v>5</v>
      </c>
      <c r="N4" s="5"/>
      <c r="O4" s="6">
        <f>IF(N4="ΝΑΙ",120,0)</f>
        <v>0</v>
      </c>
      <c r="P4" s="5"/>
      <c r="Q4" s="5">
        <f>IF(P4="ΝΑΙ",60,0)</f>
        <v>0</v>
      </c>
      <c r="R4" s="6"/>
      <c r="S4" s="6">
        <f>IF(R4="ΝΑΙ",250,0)</f>
        <v>0</v>
      </c>
      <c r="T4" s="6"/>
      <c r="U4" s="6">
        <f>IF(T4="ΝΑΙ",120,0)</f>
        <v>0</v>
      </c>
      <c r="V4" s="6"/>
      <c r="W4" s="6">
        <f>IF(V4="ΑΡΙΣΤΗ",70,IF(V4="ΠΟΛΥ ΚΑΛΗ",50,IF(V4="ΚΑΛΗ",30,)))</f>
        <v>0</v>
      </c>
      <c r="X4" s="6"/>
      <c r="Y4" s="6">
        <f>IF(X4="ΑΡΙΣΤΗ",70,IF(X4="ΠΟΛΥ ΚΑΛΗ",50,IF(X4="ΚΑΛΗ",30,)))</f>
        <v>0</v>
      </c>
      <c r="Z4" s="6" t="s">
        <v>3</v>
      </c>
      <c r="AA4" s="6">
        <f>IF(Z4="ΑΡΙΣΤΗ",70,IF(Z4="ΠΟΛΥ ΚΑΛΗ",50,IF(Z4="ΚΑΛΗ",30,)))</f>
        <v>30</v>
      </c>
      <c r="AB4" s="6"/>
      <c r="AC4" s="6">
        <f>IF(AB4="ΝΑΙ",150,0)</f>
        <v>0</v>
      </c>
      <c r="AD4" s="6">
        <v>24</v>
      </c>
      <c r="AE4" s="6">
        <f>AD4*17</f>
        <v>408</v>
      </c>
      <c r="AF4" s="6">
        <v>84</v>
      </c>
      <c r="AG4" s="8">
        <f>AF4*7</f>
        <v>588</v>
      </c>
      <c r="AH4" s="22">
        <f>H4+AC4+O4+Q4+S4+U4+Y4+AA4+AE4+AG4+W4</f>
        <v>1675</v>
      </c>
      <c r="AI4" s="9" t="s">
        <v>12</v>
      </c>
    </row>
  </sheetData>
  <sheetProtection password="EB34" sheet="1" objects="1" scenarios="1"/>
  <mergeCells count="4">
    <mergeCell ref="A1:E1"/>
    <mergeCell ref="A2:E2"/>
    <mergeCell ref="F2:K2"/>
    <mergeCell ref="N2:AG2"/>
  </mergeCells>
  <dataValidations count="5">
    <dataValidation type="decimal" allowBlank="1" showInputMessage="1" showErrorMessage="1" sqref="G4">
      <formula1>5</formula1>
      <formula2>10</formula2>
    </dataValidation>
    <dataValidation type="whole" allowBlank="1" showInputMessage="1" showErrorMessage="1" errorTitle="ΠΡΟΣΟΧΗ!" error="ΑΠΟ 1 ΕΩΣ 24 ΜΗΝΕΣ" sqref="AD4">
      <formula1>1</formula1>
      <formula2>24</formula2>
    </dataValidation>
    <dataValidation type="list" allowBlank="1" showInputMessage="1" showErrorMessage="1" sqref="R4 P4 T4 F4 M4:N4 I4:K4 AB4 X4 V4">
      <formula1>#REF!</formula1>
    </dataValidation>
    <dataValidation type="whole" allowBlank="1" showInputMessage="1" showErrorMessage="1" errorTitle="ΠΡΟΣΟΧΗ!" error="ΑΠΟ 1 ΕΩΣ 84 ΜΗΝΕΣ" sqref="AF4">
      <formula1>1</formula1>
      <formula2>84</formula2>
    </dataValidation>
    <dataValidation type="list" allowBlank="1" showInputMessage="1" showErrorMessage="1" sqref="Z4">
      <formula1>$AS$11:$AS$12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1"/>
  <sheetViews>
    <sheetView workbookViewId="0" topLeftCell="A1">
      <pane xSplit="8" ySplit="3" topLeftCell="AE55" activePane="bottomRight" state="frozen"/>
      <selection pane="topRight" activeCell="I1" sqref="I1"/>
      <selection pane="bottomLeft" activeCell="A4" sqref="A4"/>
      <selection pane="bottomRight" activeCell="AJ59" sqref="AJ59"/>
    </sheetView>
  </sheetViews>
  <sheetFormatPr defaultColWidth="9.140625" defaultRowHeight="15"/>
  <cols>
    <col min="1" max="1" width="4.8515625" style="23" customWidth="1"/>
    <col min="2" max="3" width="15.57421875" style="23" customWidth="1"/>
    <col min="4" max="4" width="25.140625" style="23" customWidth="1"/>
    <col min="5" max="5" width="25.28125" style="23" customWidth="1"/>
    <col min="6" max="7" width="9.7109375" style="23" customWidth="1"/>
    <col min="8" max="8" width="7.28125" style="23" customWidth="1"/>
    <col min="9" max="9" width="19.8515625" style="23" customWidth="1"/>
    <col min="10" max="11" width="11.00390625" style="23" customWidth="1"/>
    <col min="12" max="12" width="15.00390625" style="23" customWidth="1"/>
    <col min="13" max="13" width="14.00390625" style="23" customWidth="1"/>
    <col min="14" max="14" width="16.28125" style="23" customWidth="1"/>
    <col min="15" max="15" width="7.28125" style="23" customWidth="1"/>
    <col min="16" max="16" width="16.140625" style="23" customWidth="1"/>
    <col min="17" max="17" width="7.28125" style="23" customWidth="1"/>
    <col min="18" max="18" width="13.8515625" style="23" customWidth="1"/>
    <col min="19" max="19" width="7.28125" style="23" customWidth="1"/>
    <col min="20" max="20" width="15.28125" style="23" customWidth="1"/>
    <col min="21" max="21" width="7.28125" style="23" customWidth="1"/>
    <col min="22" max="22" width="11.421875" style="23" bestFit="1" customWidth="1"/>
    <col min="23" max="23" width="7.28125" style="23" customWidth="1"/>
    <col min="24" max="24" width="11.421875" style="23" customWidth="1"/>
    <col min="25" max="25" width="7.28125" style="23" customWidth="1"/>
    <col min="26" max="26" width="18.00390625" style="23" customWidth="1"/>
    <col min="27" max="27" width="7.28125" style="23" customWidth="1"/>
    <col min="28" max="28" width="14.57421875" style="23" customWidth="1"/>
    <col min="29" max="29" width="7.28125" style="23" customWidth="1"/>
    <col min="30" max="30" width="18.00390625" style="23" customWidth="1"/>
    <col min="31" max="31" width="7.28125" style="23" customWidth="1"/>
    <col min="32" max="32" width="14.140625" style="23" customWidth="1"/>
    <col min="33" max="33" width="7.8515625" style="23" customWidth="1"/>
    <col min="34" max="34" width="9.57421875" style="23" customWidth="1"/>
    <col min="35" max="35" width="17.57421875" style="35" customWidth="1"/>
    <col min="36" max="43" width="9.140625" style="23" customWidth="1"/>
    <col min="44" max="45" width="9.140625" style="23" hidden="1" customWidth="1"/>
    <col min="46" max="16384" width="9.140625" style="23" customWidth="1"/>
  </cols>
  <sheetData>
    <row r="1" spans="1:35" ht="78.75" customHeight="1">
      <c r="A1" s="36" t="s">
        <v>229</v>
      </c>
      <c r="B1" s="37"/>
      <c r="C1" s="37"/>
      <c r="D1" s="37"/>
      <c r="E1" s="37"/>
      <c r="F1" s="5"/>
      <c r="G1" s="5"/>
      <c r="H1" s="5"/>
      <c r="I1" s="5"/>
      <c r="J1" s="6"/>
      <c r="K1" s="6"/>
      <c r="L1" s="7"/>
      <c r="M1" s="7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8"/>
      <c r="AH1" s="5"/>
      <c r="AI1" s="9"/>
    </row>
    <row r="2" spans="1:35" s="11" customFormat="1" ht="15.75">
      <c r="A2" s="38" t="s">
        <v>7</v>
      </c>
      <c r="B2" s="39"/>
      <c r="C2" s="39"/>
      <c r="D2" s="39"/>
      <c r="E2" s="39"/>
      <c r="F2" s="40" t="s">
        <v>0</v>
      </c>
      <c r="G2" s="40"/>
      <c r="H2" s="40"/>
      <c r="I2" s="40"/>
      <c r="J2" s="41"/>
      <c r="K2" s="41"/>
      <c r="L2" s="10"/>
      <c r="M2" s="10"/>
      <c r="N2" s="39" t="s">
        <v>28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2"/>
      <c r="AI2" s="12"/>
    </row>
    <row r="3" spans="1:35" s="24" customFormat="1" ht="118.5" customHeight="1">
      <c r="A3" s="13" t="s">
        <v>1</v>
      </c>
      <c r="B3" s="13" t="s">
        <v>29</v>
      </c>
      <c r="C3" s="14" t="s">
        <v>169</v>
      </c>
      <c r="D3" s="14" t="s">
        <v>8</v>
      </c>
      <c r="E3" s="13" t="s">
        <v>9</v>
      </c>
      <c r="F3" s="13" t="s">
        <v>14</v>
      </c>
      <c r="G3" s="15" t="s">
        <v>11</v>
      </c>
      <c r="H3" s="15" t="s">
        <v>4</v>
      </c>
      <c r="I3" s="15" t="s">
        <v>232</v>
      </c>
      <c r="J3" s="13" t="s">
        <v>16</v>
      </c>
      <c r="K3" s="13" t="s">
        <v>17</v>
      </c>
      <c r="L3" s="16"/>
      <c r="M3" s="17" t="s">
        <v>12</v>
      </c>
      <c r="N3" s="15" t="s">
        <v>18</v>
      </c>
      <c r="O3" s="13" t="s">
        <v>4</v>
      </c>
      <c r="P3" s="15" t="s">
        <v>19</v>
      </c>
      <c r="Q3" s="15" t="s">
        <v>4</v>
      </c>
      <c r="R3" s="13" t="s">
        <v>20</v>
      </c>
      <c r="S3" s="13" t="s">
        <v>4</v>
      </c>
      <c r="T3" s="13" t="s">
        <v>21</v>
      </c>
      <c r="U3" s="13" t="s">
        <v>4</v>
      </c>
      <c r="V3" s="13" t="s">
        <v>22</v>
      </c>
      <c r="W3" s="13" t="s">
        <v>4</v>
      </c>
      <c r="X3" s="13" t="s">
        <v>23</v>
      </c>
      <c r="Y3" s="13" t="s">
        <v>4</v>
      </c>
      <c r="Z3" s="13" t="s">
        <v>24</v>
      </c>
      <c r="AA3" s="14" t="s">
        <v>4</v>
      </c>
      <c r="AB3" s="13" t="s">
        <v>25</v>
      </c>
      <c r="AC3" s="13" t="s">
        <v>4</v>
      </c>
      <c r="AD3" s="13" t="s">
        <v>26</v>
      </c>
      <c r="AE3" s="13" t="s">
        <v>4</v>
      </c>
      <c r="AF3" s="13" t="s">
        <v>27</v>
      </c>
      <c r="AG3" s="18" t="s">
        <v>4</v>
      </c>
      <c r="AH3" s="19" t="s">
        <v>10</v>
      </c>
      <c r="AI3" s="20" t="s">
        <v>168</v>
      </c>
    </row>
    <row r="4" spans="1:35" s="33" customFormat="1" ht="18" customHeight="1">
      <c r="A4" s="25">
        <v>1</v>
      </c>
      <c r="B4" s="26" t="s">
        <v>110</v>
      </c>
      <c r="C4" s="26" t="s">
        <v>202</v>
      </c>
      <c r="D4" s="27" t="s">
        <v>111</v>
      </c>
      <c r="E4" s="27" t="s">
        <v>112</v>
      </c>
      <c r="F4" s="28" t="s">
        <v>5</v>
      </c>
      <c r="G4" s="28">
        <v>5.9</v>
      </c>
      <c r="H4" s="28">
        <f aca="true" t="shared" si="0" ref="H4:H51">G4*110</f>
        <v>649</v>
      </c>
      <c r="I4" s="28"/>
      <c r="J4" s="25" t="s">
        <v>5</v>
      </c>
      <c r="K4" s="25" t="s">
        <v>5</v>
      </c>
      <c r="L4" s="29" t="str">
        <f>IF(AND(F4="ΝΑΙ",IF(K4="ΝΑΙ",J4="ΝΑΙ",)),"ΟΚ","ΑΠΟΡΡΙΠΤΕΤΑΙ")</f>
        <v>ΟΚ</v>
      </c>
      <c r="M4" s="29" t="s">
        <v>5</v>
      </c>
      <c r="N4" s="28"/>
      <c r="O4" s="25">
        <f aca="true" t="shared" si="1" ref="O4:O51">IF(N4="ΝΑΙ",120,0)</f>
        <v>0</v>
      </c>
      <c r="P4" s="28"/>
      <c r="Q4" s="28">
        <f aca="true" t="shared" si="2" ref="Q4:Q51">IF(P4="ΝΑΙ",60,0)</f>
        <v>0</v>
      </c>
      <c r="R4" s="25"/>
      <c r="S4" s="25">
        <f aca="true" t="shared" si="3" ref="S4:S51">IF(R4="ΝΑΙ",250,0)</f>
        <v>0</v>
      </c>
      <c r="T4" s="25"/>
      <c r="U4" s="25">
        <f aca="true" t="shared" si="4" ref="U4:U51">IF(T4="ΝΑΙ",120,0)</f>
        <v>0</v>
      </c>
      <c r="V4" s="25"/>
      <c r="W4" s="25">
        <f aca="true" t="shared" si="5" ref="W4:W51">IF(V4="ΑΡΙΣΤΗ",70,IF(V4="ΠΟΛΥ ΚΑΛΗ",50,IF(V4="ΚΑΛΗ",30,)))</f>
        <v>0</v>
      </c>
      <c r="X4" s="25"/>
      <c r="Y4" s="25">
        <f aca="true" t="shared" si="6" ref="Y4:Y51">IF(X4="ΑΡΙΣΤΗ",70,IF(X4="ΠΟΛΥ ΚΑΛΗ",50,IF(X4="ΚΑΛΗ",30,)))</f>
        <v>0</v>
      </c>
      <c r="Z4" s="25" t="s">
        <v>3</v>
      </c>
      <c r="AA4" s="25">
        <f aca="true" t="shared" si="7" ref="AA4:AA51">IF(Z4="ΑΡΙΣΤΗ",70,IF(Z4="ΠΟΛΥ ΚΑΛΗ",50,IF(Z4="ΚΑΛΗ",30,)))</f>
        <v>30</v>
      </c>
      <c r="AB4" s="25"/>
      <c r="AC4" s="25">
        <f aca="true" t="shared" si="8" ref="AC4:AC51">IF(AB4="ΝΑΙ",150,0)</f>
        <v>0</v>
      </c>
      <c r="AD4" s="25">
        <v>24</v>
      </c>
      <c r="AE4" s="25">
        <f aca="true" t="shared" si="9" ref="AE4:AE51">AD4*17</f>
        <v>408</v>
      </c>
      <c r="AF4" s="25">
        <v>84</v>
      </c>
      <c r="AG4" s="30">
        <f aca="true" t="shared" si="10" ref="AG4:AG51">AF4*7</f>
        <v>588</v>
      </c>
      <c r="AH4" s="31">
        <f aca="true" t="shared" si="11" ref="AH4:AH51">H4+AC4+O4+Q4+S4+U4+Y4+AA4+AE4+AG4+W4</f>
        <v>1675</v>
      </c>
      <c r="AI4" s="32" t="s">
        <v>12</v>
      </c>
    </row>
    <row r="5" spans="1:35" s="33" customFormat="1" ht="18" customHeight="1">
      <c r="A5" s="25">
        <v>2</v>
      </c>
      <c r="B5" s="26" t="s">
        <v>90</v>
      </c>
      <c r="C5" s="26" t="s">
        <v>195</v>
      </c>
      <c r="D5" s="27" t="s">
        <v>91</v>
      </c>
      <c r="E5" s="27" t="s">
        <v>92</v>
      </c>
      <c r="F5" s="28" t="s">
        <v>5</v>
      </c>
      <c r="G5" s="28">
        <v>5.7</v>
      </c>
      <c r="H5" s="28">
        <f t="shared" si="0"/>
        <v>627</v>
      </c>
      <c r="I5" s="28" t="s">
        <v>5</v>
      </c>
      <c r="J5" s="25" t="s">
        <v>5</v>
      </c>
      <c r="K5" s="25" t="s">
        <v>5</v>
      </c>
      <c r="L5" s="29" t="str">
        <f>IF(AND(F5="ΝΑΙ",I5="ΝΑΙ",IF(K5="ΝΑΙ",J5="ΝΑΙ",)),"ΟΚ","ΑΠΟΡΡΙΠΤΕΤΑΙ")</f>
        <v>ΟΚ</v>
      </c>
      <c r="M5" s="29" t="s">
        <v>5</v>
      </c>
      <c r="N5" s="28" t="s">
        <v>5</v>
      </c>
      <c r="O5" s="25">
        <f t="shared" si="1"/>
        <v>120</v>
      </c>
      <c r="P5" s="28" t="s">
        <v>5</v>
      </c>
      <c r="Q5" s="28">
        <f t="shared" si="2"/>
        <v>60</v>
      </c>
      <c r="R5" s="25"/>
      <c r="S5" s="25">
        <f t="shared" si="3"/>
        <v>0</v>
      </c>
      <c r="T5" s="25"/>
      <c r="U5" s="25">
        <f t="shared" si="4"/>
        <v>0</v>
      </c>
      <c r="V5" s="25"/>
      <c r="W5" s="25">
        <f t="shared" si="5"/>
        <v>0</v>
      </c>
      <c r="X5" s="25"/>
      <c r="Y5" s="25">
        <f t="shared" si="6"/>
        <v>0</v>
      </c>
      <c r="Z5" s="25" t="s">
        <v>2</v>
      </c>
      <c r="AA5" s="25">
        <f t="shared" si="7"/>
        <v>70</v>
      </c>
      <c r="AB5" s="25"/>
      <c r="AC5" s="25">
        <f t="shared" si="8"/>
        <v>0</v>
      </c>
      <c r="AD5" s="25"/>
      <c r="AE5" s="25">
        <f t="shared" si="9"/>
        <v>0</v>
      </c>
      <c r="AF5" s="25">
        <v>84</v>
      </c>
      <c r="AG5" s="30">
        <f t="shared" si="10"/>
        <v>588</v>
      </c>
      <c r="AH5" s="31">
        <f t="shared" si="11"/>
        <v>1465</v>
      </c>
      <c r="AI5" s="32" t="s">
        <v>12</v>
      </c>
    </row>
    <row r="6" spans="1:35" s="33" customFormat="1" ht="18" customHeight="1">
      <c r="A6" s="25">
        <v>3</v>
      </c>
      <c r="B6" s="26" t="s">
        <v>104</v>
      </c>
      <c r="C6" s="26" t="s">
        <v>200</v>
      </c>
      <c r="D6" s="27" t="s">
        <v>105</v>
      </c>
      <c r="E6" s="27" t="s">
        <v>106</v>
      </c>
      <c r="F6" s="28" t="s">
        <v>5</v>
      </c>
      <c r="G6" s="28">
        <v>7.56</v>
      </c>
      <c r="H6" s="28">
        <f t="shared" si="0"/>
        <v>831.5999999999999</v>
      </c>
      <c r="I6" s="28"/>
      <c r="J6" s="25" t="s">
        <v>5</v>
      </c>
      <c r="K6" s="25" t="s">
        <v>5</v>
      </c>
      <c r="L6" s="29" t="str">
        <f>IF(AND(F6="ΝΑΙ",IF(K6="ΝΑΙ",J6="ΝΑΙ",)),"ΟΚ","ΑΠΟΡΡΙΠΤΕΤΑΙ")</f>
        <v>ΟΚ</v>
      </c>
      <c r="M6" s="29" t="s">
        <v>5</v>
      </c>
      <c r="N6" s="28"/>
      <c r="O6" s="25">
        <f t="shared" si="1"/>
        <v>0</v>
      </c>
      <c r="P6" s="28"/>
      <c r="Q6" s="28">
        <f t="shared" si="2"/>
        <v>0</v>
      </c>
      <c r="R6" s="25"/>
      <c r="S6" s="25">
        <f t="shared" si="3"/>
        <v>0</v>
      </c>
      <c r="T6" s="25"/>
      <c r="U6" s="25">
        <f t="shared" si="4"/>
        <v>0</v>
      </c>
      <c r="V6" s="25"/>
      <c r="W6" s="25">
        <f t="shared" si="5"/>
        <v>0</v>
      </c>
      <c r="X6" s="25"/>
      <c r="Y6" s="25">
        <f t="shared" si="6"/>
        <v>0</v>
      </c>
      <c r="Z6" s="25" t="s">
        <v>3</v>
      </c>
      <c r="AA6" s="25">
        <f t="shared" si="7"/>
        <v>30</v>
      </c>
      <c r="AB6" s="25"/>
      <c r="AC6" s="25">
        <f t="shared" si="8"/>
        <v>0</v>
      </c>
      <c r="AD6" s="25"/>
      <c r="AE6" s="25">
        <f t="shared" si="9"/>
        <v>0</v>
      </c>
      <c r="AF6" s="25">
        <v>84</v>
      </c>
      <c r="AG6" s="30">
        <f t="shared" si="10"/>
        <v>588</v>
      </c>
      <c r="AH6" s="31">
        <f t="shared" si="11"/>
        <v>1449.6</v>
      </c>
      <c r="AI6" s="32" t="s">
        <v>12</v>
      </c>
    </row>
    <row r="7" spans="1:35" s="33" customFormat="1" ht="18" customHeight="1">
      <c r="A7" s="25">
        <v>4</v>
      </c>
      <c r="B7" s="26" t="s">
        <v>137</v>
      </c>
      <c r="C7" s="26" t="s">
        <v>212</v>
      </c>
      <c r="D7" s="27" t="s">
        <v>138</v>
      </c>
      <c r="E7" s="27" t="s">
        <v>139</v>
      </c>
      <c r="F7" s="28" t="s">
        <v>5</v>
      </c>
      <c r="G7" s="28">
        <v>6.86</v>
      </c>
      <c r="H7" s="28">
        <f t="shared" si="0"/>
        <v>754.6</v>
      </c>
      <c r="I7" s="28" t="s">
        <v>5</v>
      </c>
      <c r="J7" s="25" t="s">
        <v>5</v>
      </c>
      <c r="K7" s="25" t="s">
        <v>5</v>
      </c>
      <c r="L7" s="29" t="str">
        <f aca="true" t="shared" si="12" ref="L7:L13">IF(AND(F7="ΝΑΙ",I7="ΝΑΙ",IF(K7="ΝΑΙ",J7="ΝΑΙ",)),"ΟΚ","ΑΠΟΡΡΙΠΤΕΤΑΙ")</f>
        <v>ΟΚ</v>
      </c>
      <c r="M7" s="29" t="s">
        <v>5</v>
      </c>
      <c r="N7" s="28"/>
      <c r="O7" s="25">
        <f t="shared" si="1"/>
        <v>0</v>
      </c>
      <c r="P7" s="28"/>
      <c r="Q7" s="28">
        <f t="shared" si="2"/>
        <v>0</v>
      </c>
      <c r="R7" s="25"/>
      <c r="S7" s="25">
        <f t="shared" si="3"/>
        <v>0</v>
      </c>
      <c r="T7" s="25"/>
      <c r="U7" s="25">
        <f t="shared" si="4"/>
        <v>0</v>
      </c>
      <c r="V7" s="25"/>
      <c r="W7" s="25">
        <f t="shared" si="5"/>
        <v>0</v>
      </c>
      <c r="X7" s="25"/>
      <c r="Y7" s="25">
        <f t="shared" si="6"/>
        <v>0</v>
      </c>
      <c r="Z7" s="25" t="s">
        <v>3</v>
      </c>
      <c r="AA7" s="25">
        <f t="shared" si="7"/>
        <v>30</v>
      </c>
      <c r="AB7" s="25"/>
      <c r="AC7" s="25">
        <f t="shared" si="8"/>
        <v>0</v>
      </c>
      <c r="AD7" s="25"/>
      <c r="AE7" s="25">
        <f t="shared" si="9"/>
        <v>0</v>
      </c>
      <c r="AF7" s="25">
        <v>34</v>
      </c>
      <c r="AG7" s="30">
        <f t="shared" si="10"/>
        <v>238</v>
      </c>
      <c r="AH7" s="31">
        <f t="shared" si="11"/>
        <v>1022.6</v>
      </c>
      <c r="AI7" s="32" t="s">
        <v>12</v>
      </c>
    </row>
    <row r="8" spans="1:35" s="33" customFormat="1" ht="18" customHeight="1">
      <c r="A8" s="25">
        <v>5</v>
      </c>
      <c r="B8" s="26" t="s">
        <v>45</v>
      </c>
      <c r="C8" s="26" t="s">
        <v>177</v>
      </c>
      <c r="D8" s="27" t="s">
        <v>176</v>
      </c>
      <c r="E8" s="27" t="s">
        <v>46</v>
      </c>
      <c r="F8" s="28" t="s">
        <v>5</v>
      </c>
      <c r="G8" s="28">
        <v>6.24</v>
      </c>
      <c r="H8" s="28">
        <f t="shared" si="0"/>
        <v>686.4</v>
      </c>
      <c r="I8" s="28" t="s">
        <v>5</v>
      </c>
      <c r="J8" s="25" t="s">
        <v>5</v>
      </c>
      <c r="K8" s="25" t="s">
        <v>5</v>
      </c>
      <c r="L8" s="29" t="str">
        <f t="shared" si="12"/>
        <v>ΟΚ</v>
      </c>
      <c r="M8" s="29" t="s">
        <v>5</v>
      </c>
      <c r="N8" s="28"/>
      <c r="O8" s="25">
        <f t="shared" si="1"/>
        <v>0</v>
      </c>
      <c r="P8" s="28"/>
      <c r="Q8" s="28">
        <f t="shared" si="2"/>
        <v>0</v>
      </c>
      <c r="R8" s="25"/>
      <c r="S8" s="25">
        <f t="shared" si="3"/>
        <v>0</v>
      </c>
      <c r="T8" s="25"/>
      <c r="U8" s="25">
        <f t="shared" si="4"/>
        <v>0</v>
      </c>
      <c r="V8" s="25"/>
      <c r="W8" s="25">
        <f t="shared" si="5"/>
        <v>0</v>
      </c>
      <c r="X8" s="25"/>
      <c r="Y8" s="25">
        <f t="shared" si="6"/>
        <v>0</v>
      </c>
      <c r="Z8" s="25" t="s">
        <v>3</v>
      </c>
      <c r="AA8" s="25">
        <f t="shared" si="7"/>
        <v>30</v>
      </c>
      <c r="AB8" s="25"/>
      <c r="AC8" s="25">
        <f t="shared" si="8"/>
        <v>0</v>
      </c>
      <c r="AD8" s="25">
        <v>5</v>
      </c>
      <c r="AE8" s="25">
        <f t="shared" si="9"/>
        <v>85</v>
      </c>
      <c r="AF8" s="25">
        <v>15</v>
      </c>
      <c r="AG8" s="30">
        <f t="shared" si="10"/>
        <v>105</v>
      </c>
      <c r="AH8" s="31">
        <f t="shared" si="11"/>
        <v>906.4</v>
      </c>
      <c r="AI8" s="32" t="s">
        <v>12</v>
      </c>
    </row>
    <row r="9" spans="1:35" s="33" customFormat="1" ht="18" customHeight="1">
      <c r="A9" s="25">
        <v>6</v>
      </c>
      <c r="B9" s="26" t="s">
        <v>40</v>
      </c>
      <c r="C9" s="26" t="s">
        <v>174</v>
      </c>
      <c r="D9" s="27" t="s">
        <v>41</v>
      </c>
      <c r="E9" s="27" t="s">
        <v>42</v>
      </c>
      <c r="F9" s="28" t="s">
        <v>5</v>
      </c>
      <c r="G9" s="28">
        <v>6.48</v>
      </c>
      <c r="H9" s="28">
        <f t="shared" si="0"/>
        <v>712.8000000000001</v>
      </c>
      <c r="I9" s="28" t="s">
        <v>5</v>
      </c>
      <c r="J9" s="25" t="s">
        <v>5</v>
      </c>
      <c r="K9" s="25" t="s">
        <v>5</v>
      </c>
      <c r="L9" s="29" t="str">
        <f t="shared" si="12"/>
        <v>ΟΚ</v>
      </c>
      <c r="M9" s="29" t="s">
        <v>5</v>
      </c>
      <c r="N9" s="28"/>
      <c r="O9" s="25">
        <f t="shared" si="1"/>
        <v>0</v>
      </c>
      <c r="P9" s="28"/>
      <c r="Q9" s="28">
        <f t="shared" si="2"/>
        <v>0</v>
      </c>
      <c r="R9" s="25"/>
      <c r="S9" s="25">
        <f t="shared" si="3"/>
        <v>0</v>
      </c>
      <c r="T9" s="25"/>
      <c r="U9" s="25">
        <f t="shared" si="4"/>
        <v>0</v>
      </c>
      <c r="V9" s="25"/>
      <c r="W9" s="25">
        <f t="shared" si="5"/>
        <v>0</v>
      </c>
      <c r="X9" s="25"/>
      <c r="Y9" s="25">
        <f t="shared" si="6"/>
        <v>0</v>
      </c>
      <c r="Z9" s="25" t="s">
        <v>3</v>
      </c>
      <c r="AA9" s="25">
        <f t="shared" si="7"/>
        <v>30</v>
      </c>
      <c r="AB9" s="25"/>
      <c r="AC9" s="25">
        <f t="shared" si="8"/>
        <v>0</v>
      </c>
      <c r="AD9" s="25"/>
      <c r="AE9" s="25">
        <f t="shared" si="9"/>
        <v>0</v>
      </c>
      <c r="AF9" s="25">
        <v>18</v>
      </c>
      <c r="AG9" s="30">
        <f t="shared" si="10"/>
        <v>126</v>
      </c>
      <c r="AH9" s="31">
        <f t="shared" si="11"/>
        <v>868.8000000000001</v>
      </c>
      <c r="AI9" s="32" t="s">
        <v>12</v>
      </c>
    </row>
    <row r="10" spans="1:35" s="33" customFormat="1" ht="18" customHeight="1">
      <c r="A10" s="25">
        <v>7</v>
      </c>
      <c r="B10" s="26" t="s">
        <v>140</v>
      </c>
      <c r="C10" s="26" t="s">
        <v>213</v>
      </c>
      <c r="D10" s="27" t="s">
        <v>141</v>
      </c>
      <c r="E10" s="27" t="s">
        <v>142</v>
      </c>
      <c r="F10" s="28" t="s">
        <v>5</v>
      </c>
      <c r="G10" s="28">
        <v>6.97</v>
      </c>
      <c r="H10" s="28">
        <f t="shared" si="0"/>
        <v>766.6999999999999</v>
      </c>
      <c r="I10" s="28" t="s">
        <v>5</v>
      </c>
      <c r="J10" s="25" t="s">
        <v>5</v>
      </c>
      <c r="K10" s="25" t="s">
        <v>5</v>
      </c>
      <c r="L10" s="29" t="str">
        <f t="shared" si="12"/>
        <v>ΟΚ</v>
      </c>
      <c r="M10" s="29" t="s">
        <v>5</v>
      </c>
      <c r="N10" s="28"/>
      <c r="O10" s="25">
        <f t="shared" si="1"/>
        <v>0</v>
      </c>
      <c r="P10" s="28"/>
      <c r="Q10" s="28">
        <f t="shared" si="2"/>
        <v>0</v>
      </c>
      <c r="R10" s="25"/>
      <c r="S10" s="25">
        <f t="shared" si="3"/>
        <v>0</v>
      </c>
      <c r="T10" s="25"/>
      <c r="U10" s="25">
        <f t="shared" si="4"/>
        <v>0</v>
      </c>
      <c r="V10" s="25" t="s">
        <v>3</v>
      </c>
      <c r="W10" s="25">
        <f t="shared" si="5"/>
        <v>30</v>
      </c>
      <c r="X10" s="25"/>
      <c r="Y10" s="25">
        <f t="shared" si="6"/>
        <v>0</v>
      </c>
      <c r="Z10" s="25" t="s">
        <v>3</v>
      </c>
      <c r="AA10" s="25">
        <f t="shared" si="7"/>
        <v>30</v>
      </c>
      <c r="AB10" s="25"/>
      <c r="AC10" s="25">
        <f t="shared" si="8"/>
        <v>0</v>
      </c>
      <c r="AD10" s="25"/>
      <c r="AE10" s="25">
        <f t="shared" si="9"/>
        <v>0</v>
      </c>
      <c r="AF10" s="25"/>
      <c r="AG10" s="30">
        <f t="shared" si="10"/>
        <v>0</v>
      </c>
      <c r="AH10" s="31">
        <f t="shared" si="11"/>
        <v>826.6999999999999</v>
      </c>
      <c r="AI10" s="32" t="s">
        <v>12</v>
      </c>
    </row>
    <row r="11" spans="1:45" s="33" customFormat="1" ht="15">
      <c r="A11" s="25">
        <v>8</v>
      </c>
      <c r="B11" s="32" t="s">
        <v>107</v>
      </c>
      <c r="C11" s="32" t="s">
        <v>201</v>
      </c>
      <c r="D11" s="32" t="s">
        <v>108</v>
      </c>
      <c r="E11" s="32" t="s">
        <v>109</v>
      </c>
      <c r="F11" s="28" t="s">
        <v>5</v>
      </c>
      <c r="G11" s="28">
        <v>6.95</v>
      </c>
      <c r="H11" s="28">
        <f t="shared" si="0"/>
        <v>764.5</v>
      </c>
      <c r="I11" s="28" t="s">
        <v>5</v>
      </c>
      <c r="J11" s="25" t="s">
        <v>5</v>
      </c>
      <c r="K11" s="25" t="s">
        <v>5</v>
      </c>
      <c r="L11" s="29" t="str">
        <f t="shared" si="12"/>
        <v>ΟΚ</v>
      </c>
      <c r="M11" s="29"/>
      <c r="N11" s="28"/>
      <c r="O11" s="25">
        <f t="shared" si="1"/>
        <v>0</v>
      </c>
      <c r="P11" s="28"/>
      <c r="Q11" s="28">
        <f t="shared" si="2"/>
        <v>0</v>
      </c>
      <c r="R11" s="25"/>
      <c r="S11" s="25">
        <f t="shared" si="3"/>
        <v>0</v>
      </c>
      <c r="T11" s="25"/>
      <c r="U11" s="25">
        <f t="shared" si="4"/>
        <v>0</v>
      </c>
      <c r="V11" s="25" t="s">
        <v>3</v>
      </c>
      <c r="W11" s="25">
        <f t="shared" si="5"/>
        <v>30</v>
      </c>
      <c r="X11" s="25"/>
      <c r="Y11" s="25">
        <f t="shared" si="6"/>
        <v>0</v>
      </c>
      <c r="Z11" s="25" t="s">
        <v>3</v>
      </c>
      <c r="AA11" s="25">
        <f t="shared" si="7"/>
        <v>30</v>
      </c>
      <c r="AB11" s="25"/>
      <c r="AC11" s="25">
        <f t="shared" si="8"/>
        <v>0</v>
      </c>
      <c r="AD11" s="25">
        <v>24</v>
      </c>
      <c r="AE11" s="25">
        <f t="shared" si="9"/>
        <v>408</v>
      </c>
      <c r="AF11" s="25">
        <v>84</v>
      </c>
      <c r="AG11" s="30">
        <f t="shared" si="10"/>
        <v>588</v>
      </c>
      <c r="AH11" s="31">
        <f t="shared" si="11"/>
        <v>1820.5</v>
      </c>
      <c r="AI11" s="32"/>
      <c r="AR11" s="33" t="s">
        <v>5</v>
      </c>
      <c r="AS11" s="33" t="s">
        <v>2</v>
      </c>
    </row>
    <row r="12" spans="1:45" s="33" customFormat="1" ht="18" customHeight="1">
      <c r="A12" s="25">
        <v>9</v>
      </c>
      <c r="B12" s="26" t="s">
        <v>60</v>
      </c>
      <c r="C12" s="26" t="s">
        <v>183</v>
      </c>
      <c r="D12" s="27" t="s">
        <v>61</v>
      </c>
      <c r="E12" s="27" t="s">
        <v>33</v>
      </c>
      <c r="F12" s="28" t="s">
        <v>5</v>
      </c>
      <c r="G12" s="28">
        <v>7.05</v>
      </c>
      <c r="H12" s="28">
        <f t="shared" si="0"/>
        <v>775.5</v>
      </c>
      <c r="I12" s="28" t="s">
        <v>5</v>
      </c>
      <c r="J12" s="25" t="s">
        <v>5</v>
      </c>
      <c r="K12" s="25" t="s">
        <v>5</v>
      </c>
      <c r="L12" s="29" t="str">
        <f t="shared" si="12"/>
        <v>ΟΚ</v>
      </c>
      <c r="M12" s="29"/>
      <c r="N12" s="28"/>
      <c r="O12" s="25">
        <f t="shared" si="1"/>
        <v>0</v>
      </c>
      <c r="P12" s="28"/>
      <c r="Q12" s="28">
        <f t="shared" si="2"/>
        <v>0</v>
      </c>
      <c r="R12" s="25"/>
      <c r="S12" s="25">
        <f t="shared" si="3"/>
        <v>0</v>
      </c>
      <c r="T12" s="25"/>
      <c r="U12" s="25">
        <f t="shared" si="4"/>
        <v>0</v>
      </c>
      <c r="V12" s="25"/>
      <c r="W12" s="25">
        <f t="shared" si="5"/>
        <v>0</v>
      </c>
      <c r="X12" s="25"/>
      <c r="Y12" s="25">
        <f t="shared" si="6"/>
        <v>0</v>
      </c>
      <c r="Z12" s="25" t="s">
        <v>3</v>
      </c>
      <c r="AA12" s="25">
        <f t="shared" si="7"/>
        <v>30</v>
      </c>
      <c r="AB12" s="25"/>
      <c r="AC12" s="25">
        <f t="shared" si="8"/>
        <v>0</v>
      </c>
      <c r="AD12" s="25">
        <v>22</v>
      </c>
      <c r="AE12" s="25">
        <f t="shared" si="9"/>
        <v>374</v>
      </c>
      <c r="AF12" s="25">
        <v>84</v>
      </c>
      <c r="AG12" s="30">
        <f t="shared" si="10"/>
        <v>588</v>
      </c>
      <c r="AH12" s="31">
        <f t="shared" si="11"/>
        <v>1767.5</v>
      </c>
      <c r="AI12" s="32"/>
      <c r="AS12" s="33" t="s">
        <v>3</v>
      </c>
    </row>
    <row r="13" spans="1:35" s="33" customFormat="1" ht="18" customHeight="1">
      <c r="A13" s="25">
        <v>10</v>
      </c>
      <c r="B13" s="26" t="s">
        <v>47</v>
      </c>
      <c r="C13" s="26" t="s">
        <v>178</v>
      </c>
      <c r="D13" s="27" t="s">
        <v>48</v>
      </c>
      <c r="E13" s="27" t="s">
        <v>33</v>
      </c>
      <c r="F13" s="28" t="s">
        <v>5</v>
      </c>
      <c r="G13" s="28">
        <v>6.34</v>
      </c>
      <c r="H13" s="28">
        <f t="shared" si="0"/>
        <v>697.4</v>
      </c>
      <c r="I13" s="28" t="s">
        <v>5</v>
      </c>
      <c r="J13" s="25" t="s">
        <v>5</v>
      </c>
      <c r="K13" s="25" t="s">
        <v>5</v>
      </c>
      <c r="L13" s="29" t="str">
        <f t="shared" si="12"/>
        <v>ΟΚ</v>
      </c>
      <c r="M13" s="29"/>
      <c r="N13" s="28"/>
      <c r="O13" s="25">
        <f t="shared" si="1"/>
        <v>0</v>
      </c>
      <c r="P13" s="28"/>
      <c r="Q13" s="28">
        <f t="shared" si="2"/>
        <v>0</v>
      </c>
      <c r="R13" s="25"/>
      <c r="S13" s="25">
        <f t="shared" si="3"/>
        <v>0</v>
      </c>
      <c r="T13" s="25"/>
      <c r="U13" s="25">
        <f t="shared" si="4"/>
        <v>0</v>
      </c>
      <c r="V13" s="25"/>
      <c r="W13" s="25">
        <f t="shared" si="5"/>
        <v>0</v>
      </c>
      <c r="X13" s="25"/>
      <c r="Y13" s="25">
        <f t="shared" si="6"/>
        <v>0</v>
      </c>
      <c r="Z13" s="25" t="s">
        <v>3</v>
      </c>
      <c r="AA13" s="25">
        <f t="shared" si="7"/>
        <v>30</v>
      </c>
      <c r="AB13" s="25"/>
      <c r="AC13" s="25">
        <f t="shared" si="8"/>
        <v>0</v>
      </c>
      <c r="AD13" s="25">
        <v>24</v>
      </c>
      <c r="AE13" s="25">
        <f t="shared" si="9"/>
        <v>408</v>
      </c>
      <c r="AF13" s="25">
        <v>83</v>
      </c>
      <c r="AG13" s="30">
        <f t="shared" si="10"/>
        <v>581</v>
      </c>
      <c r="AH13" s="31">
        <f t="shared" si="11"/>
        <v>1716.4</v>
      </c>
      <c r="AI13" s="32"/>
    </row>
    <row r="14" spans="1:35" s="33" customFormat="1" ht="18" customHeight="1">
      <c r="A14" s="25">
        <v>11</v>
      </c>
      <c r="B14" s="26" t="s">
        <v>131</v>
      </c>
      <c r="C14" s="26" t="s">
        <v>210</v>
      </c>
      <c r="D14" s="27" t="s">
        <v>132</v>
      </c>
      <c r="E14" s="27" t="s">
        <v>133</v>
      </c>
      <c r="F14" s="28" t="s">
        <v>5</v>
      </c>
      <c r="G14" s="28">
        <v>7.39</v>
      </c>
      <c r="H14" s="28">
        <f t="shared" si="0"/>
        <v>812.9</v>
      </c>
      <c r="I14" s="28"/>
      <c r="J14" s="25" t="s">
        <v>5</v>
      </c>
      <c r="K14" s="25" t="s">
        <v>5</v>
      </c>
      <c r="L14" s="29" t="str">
        <f>IF(AND(F14="ΝΑΙ",IF(K14="ΝΑΙ",J14="ΝΑΙ",)),"ΟΚ","ΑΠΟΡΡΙΠΤΕΤΑΙ")</f>
        <v>ΟΚ</v>
      </c>
      <c r="M14" s="29"/>
      <c r="N14" s="28" t="s">
        <v>5</v>
      </c>
      <c r="O14" s="25">
        <f t="shared" si="1"/>
        <v>120</v>
      </c>
      <c r="P14" s="28"/>
      <c r="Q14" s="28">
        <f t="shared" si="2"/>
        <v>0</v>
      </c>
      <c r="R14" s="25"/>
      <c r="S14" s="25">
        <f t="shared" si="3"/>
        <v>0</v>
      </c>
      <c r="T14" s="25"/>
      <c r="U14" s="25">
        <f t="shared" si="4"/>
        <v>0</v>
      </c>
      <c r="V14" s="25"/>
      <c r="W14" s="25">
        <f t="shared" si="5"/>
        <v>0</v>
      </c>
      <c r="X14" s="25"/>
      <c r="Y14" s="25">
        <f t="shared" si="6"/>
        <v>0</v>
      </c>
      <c r="Z14" s="25" t="s">
        <v>3</v>
      </c>
      <c r="AA14" s="25">
        <f t="shared" si="7"/>
        <v>30</v>
      </c>
      <c r="AB14" s="25" t="s">
        <v>5</v>
      </c>
      <c r="AC14" s="25">
        <f t="shared" si="8"/>
        <v>150</v>
      </c>
      <c r="AD14" s="25"/>
      <c r="AE14" s="25">
        <f t="shared" si="9"/>
        <v>0</v>
      </c>
      <c r="AF14" s="25">
        <v>84</v>
      </c>
      <c r="AG14" s="30">
        <f t="shared" si="10"/>
        <v>588</v>
      </c>
      <c r="AH14" s="31">
        <f t="shared" si="11"/>
        <v>1700.9</v>
      </c>
      <c r="AI14" s="32"/>
    </row>
    <row r="15" spans="1:35" s="33" customFormat="1" ht="18" customHeight="1">
      <c r="A15" s="25">
        <v>12</v>
      </c>
      <c r="B15" s="26" t="s">
        <v>81</v>
      </c>
      <c r="C15" s="26" t="s">
        <v>191</v>
      </c>
      <c r="D15" s="27" t="s">
        <v>79</v>
      </c>
      <c r="E15" s="27" t="s">
        <v>82</v>
      </c>
      <c r="F15" s="28" t="s">
        <v>5</v>
      </c>
      <c r="G15" s="28">
        <v>6.7</v>
      </c>
      <c r="H15" s="28">
        <f t="shared" si="0"/>
        <v>737</v>
      </c>
      <c r="I15" s="28"/>
      <c r="J15" s="25" t="s">
        <v>5</v>
      </c>
      <c r="K15" s="25" t="s">
        <v>5</v>
      </c>
      <c r="L15" s="29" t="str">
        <f>IF(AND(F15="ΝΑΙ",IF(K15="ΝΑΙ",J15="ΝΑΙ",)),"ΟΚ","ΑΠΟΡΡΙΠΤΕΤΑΙ")</f>
        <v>ΟΚ</v>
      </c>
      <c r="M15" s="29"/>
      <c r="N15" s="28"/>
      <c r="O15" s="25">
        <f t="shared" si="1"/>
        <v>0</v>
      </c>
      <c r="P15" s="28"/>
      <c r="Q15" s="28">
        <f t="shared" si="2"/>
        <v>0</v>
      </c>
      <c r="R15" s="25"/>
      <c r="S15" s="25">
        <f t="shared" si="3"/>
        <v>0</v>
      </c>
      <c r="T15" s="25"/>
      <c r="U15" s="25">
        <f t="shared" si="4"/>
        <v>0</v>
      </c>
      <c r="V15" s="25"/>
      <c r="W15" s="25">
        <f t="shared" si="5"/>
        <v>0</v>
      </c>
      <c r="X15" s="25"/>
      <c r="Y15" s="25">
        <f t="shared" si="6"/>
        <v>0</v>
      </c>
      <c r="Z15" s="25" t="s">
        <v>3</v>
      </c>
      <c r="AA15" s="25">
        <f t="shared" si="7"/>
        <v>30</v>
      </c>
      <c r="AB15" s="25" t="s">
        <v>5</v>
      </c>
      <c r="AC15" s="25">
        <f t="shared" si="8"/>
        <v>150</v>
      </c>
      <c r="AD15" s="25"/>
      <c r="AE15" s="25">
        <f t="shared" si="9"/>
        <v>0</v>
      </c>
      <c r="AF15" s="25">
        <v>84</v>
      </c>
      <c r="AG15" s="30">
        <f t="shared" si="10"/>
        <v>588</v>
      </c>
      <c r="AH15" s="31">
        <f t="shared" si="11"/>
        <v>1505</v>
      </c>
      <c r="AI15" s="32"/>
    </row>
    <row r="16" spans="1:35" s="33" customFormat="1" ht="18" customHeight="1">
      <c r="A16" s="25">
        <v>13</v>
      </c>
      <c r="B16" s="26" t="s">
        <v>62</v>
      </c>
      <c r="C16" s="26" t="s">
        <v>184</v>
      </c>
      <c r="D16" s="27" t="s">
        <v>63</v>
      </c>
      <c r="E16" s="27" t="s">
        <v>64</v>
      </c>
      <c r="F16" s="28" t="s">
        <v>5</v>
      </c>
      <c r="G16" s="28">
        <v>6.59</v>
      </c>
      <c r="H16" s="28">
        <f t="shared" si="0"/>
        <v>724.9</v>
      </c>
      <c r="I16" s="28"/>
      <c r="J16" s="25" t="s">
        <v>5</v>
      </c>
      <c r="K16" s="25" t="s">
        <v>5</v>
      </c>
      <c r="L16" s="29" t="str">
        <f>IF(AND(F16="ΝΑΙ",IF(K16="ΝΑΙ",J16="ΝΑΙ",)),"ΟΚ","ΑΠΟΡΡΙΠΤΕΤΑΙ")</f>
        <v>ΟΚ</v>
      </c>
      <c r="M16" s="29"/>
      <c r="N16" s="28" t="s">
        <v>5</v>
      </c>
      <c r="O16" s="25">
        <f t="shared" si="1"/>
        <v>120</v>
      </c>
      <c r="P16" s="28"/>
      <c r="Q16" s="28">
        <f t="shared" si="2"/>
        <v>0</v>
      </c>
      <c r="R16" s="25"/>
      <c r="S16" s="25">
        <f t="shared" si="3"/>
        <v>0</v>
      </c>
      <c r="T16" s="25"/>
      <c r="U16" s="25">
        <f t="shared" si="4"/>
        <v>0</v>
      </c>
      <c r="V16" s="25"/>
      <c r="W16" s="25">
        <f t="shared" si="5"/>
        <v>0</v>
      </c>
      <c r="X16" s="25"/>
      <c r="Y16" s="25">
        <f t="shared" si="6"/>
        <v>0</v>
      </c>
      <c r="Z16" s="25" t="s">
        <v>2</v>
      </c>
      <c r="AA16" s="25">
        <f t="shared" si="7"/>
        <v>70</v>
      </c>
      <c r="AB16" s="25"/>
      <c r="AC16" s="25">
        <f t="shared" si="8"/>
        <v>0</v>
      </c>
      <c r="AD16" s="25"/>
      <c r="AE16" s="25">
        <f t="shared" si="9"/>
        <v>0</v>
      </c>
      <c r="AF16" s="25">
        <v>84</v>
      </c>
      <c r="AG16" s="30">
        <f t="shared" si="10"/>
        <v>588</v>
      </c>
      <c r="AH16" s="31">
        <f t="shared" si="11"/>
        <v>1502.9</v>
      </c>
      <c r="AI16" s="32"/>
    </row>
    <row r="17" spans="1:35" s="33" customFormat="1" ht="18" customHeight="1">
      <c r="A17" s="25">
        <v>14</v>
      </c>
      <c r="B17" s="26" t="s">
        <v>156</v>
      </c>
      <c r="C17" s="26" t="s">
        <v>219</v>
      </c>
      <c r="D17" s="27" t="s">
        <v>157</v>
      </c>
      <c r="E17" s="27" t="s">
        <v>158</v>
      </c>
      <c r="F17" s="28" t="s">
        <v>5</v>
      </c>
      <c r="G17" s="28">
        <v>6.3</v>
      </c>
      <c r="H17" s="28">
        <f t="shared" si="0"/>
        <v>693</v>
      </c>
      <c r="I17" s="28" t="s">
        <v>5</v>
      </c>
      <c r="J17" s="25" t="s">
        <v>5</v>
      </c>
      <c r="K17" s="25" t="s">
        <v>5</v>
      </c>
      <c r="L17" s="29" t="str">
        <f>IF(AND(F17="ΝΑΙ",I17="ΝΑΙ",IF(K17="ΝΑΙ",J17="ΝΑΙ",)),"ΟΚ","ΑΠΟΡΡΙΠΤΕΤΑΙ")</f>
        <v>ΟΚ</v>
      </c>
      <c r="M17" s="29"/>
      <c r="N17" s="28" t="s">
        <v>5</v>
      </c>
      <c r="O17" s="25">
        <f t="shared" si="1"/>
        <v>120</v>
      </c>
      <c r="P17" s="28"/>
      <c r="Q17" s="28">
        <f t="shared" si="2"/>
        <v>0</v>
      </c>
      <c r="R17" s="25"/>
      <c r="S17" s="25">
        <f t="shared" si="3"/>
        <v>0</v>
      </c>
      <c r="T17" s="25"/>
      <c r="U17" s="25">
        <f t="shared" si="4"/>
        <v>0</v>
      </c>
      <c r="V17" s="25" t="s">
        <v>3</v>
      </c>
      <c r="W17" s="25">
        <f t="shared" si="5"/>
        <v>30</v>
      </c>
      <c r="X17" s="25"/>
      <c r="Y17" s="25">
        <f t="shared" si="6"/>
        <v>0</v>
      </c>
      <c r="Z17" s="25" t="s">
        <v>3</v>
      </c>
      <c r="AA17" s="25">
        <f t="shared" si="7"/>
        <v>30</v>
      </c>
      <c r="AB17" s="25"/>
      <c r="AC17" s="25">
        <f t="shared" si="8"/>
        <v>0</v>
      </c>
      <c r="AD17" s="25"/>
      <c r="AE17" s="25">
        <f t="shared" si="9"/>
        <v>0</v>
      </c>
      <c r="AF17" s="25">
        <v>84</v>
      </c>
      <c r="AG17" s="30">
        <f t="shared" si="10"/>
        <v>588</v>
      </c>
      <c r="AH17" s="31">
        <f t="shared" si="11"/>
        <v>1461</v>
      </c>
      <c r="AI17" s="32"/>
    </row>
    <row r="18" spans="1:35" s="33" customFormat="1" ht="18" customHeight="1">
      <c r="A18" s="25">
        <v>15</v>
      </c>
      <c r="B18" s="26" t="s">
        <v>88</v>
      </c>
      <c r="C18" s="26" t="s">
        <v>194</v>
      </c>
      <c r="D18" s="27" t="s">
        <v>89</v>
      </c>
      <c r="E18" s="27" t="s">
        <v>64</v>
      </c>
      <c r="F18" s="28" t="s">
        <v>5</v>
      </c>
      <c r="G18" s="28">
        <v>6.52</v>
      </c>
      <c r="H18" s="28">
        <f t="shared" si="0"/>
        <v>717.1999999999999</v>
      </c>
      <c r="I18" s="28" t="s">
        <v>5</v>
      </c>
      <c r="J18" s="25" t="s">
        <v>5</v>
      </c>
      <c r="K18" s="25" t="s">
        <v>5</v>
      </c>
      <c r="L18" s="29" t="str">
        <f>IF(AND(F18="ΝΑΙ",I18="ΝΑΙ",IF(K18="ΝΑΙ",J18="ΝΑΙ",)),"ΟΚ","ΑΠΟΡΡΙΠΤΕΤΑΙ")</f>
        <v>ΟΚ</v>
      </c>
      <c r="M18" s="29"/>
      <c r="N18" s="28" t="s">
        <v>5</v>
      </c>
      <c r="O18" s="25">
        <f t="shared" si="1"/>
        <v>120</v>
      </c>
      <c r="P18" s="28"/>
      <c r="Q18" s="28">
        <f t="shared" si="2"/>
        <v>0</v>
      </c>
      <c r="R18" s="25"/>
      <c r="S18" s="25">
        <f t="shared" si="3"/>
        <v>0</v>
      </c>
      <c r="T18" s="25"/>
      <c r="U18" s="25">
        <f t="shared" si="4"/>
        <v>0</v>
      </c>
      <c r="V18" s="25"/>
      <c r="W18" s="25">
        <f t="shared" si="5"/>
        <v>0</v>
      </c>
      <c r="X18" s="25"/>
      <c r="Y18" s="25">
        <f t="shared" si="6"/>
        <v>0</v>
      </c>
      <c r="Z18" s="25" t="s">
        <v>3</v>
      </c>
      <c r="AA18" s="25">
        <f t="shared" si="7"/>
        <v>30</v>
      </c>
      <c r="AB18" s="25"/>
      <c r="AC18" s="25">
        <f t="shared" si="8"/>
        <v>0</v>
      </c>
      <c r="AD18" s="25"/>
      <c r="AE18" s="25">
        <f t="shared" si="9"/>
        <v>0</v>
      </c>
      <c r="AF18" s="25">
        <v>84</v>
      </c>
      <c r="AG18" s="30">
        <f t="shared" si="10"/>
        <v>588</v>
      </c>
      <c r="AH18" s="31">
        <f t="shared" si="11"/>
        <v>1455.1999999999998</v>
      </c>
      <c r="AI18" s="32"/>
    </row>
    <row r="19" spans="1:35" s="33" customFormat="1" ht="18" customHeight="1">
      <c r="A19" s="25">
        <v>16</v>
      </c>
      <c r="B19" s="26" t="s">
        <v>113</v>
      </c>
      <c r="C19" s="26" t="s">
        <v>203</v>
      </c>
      <c r="D19" s="27" t="s">
        <v>114</v>
      </c>
      <c r="E19" s="27" t="s">
        <v>115</v>
      </c>
      <c r="F19" s="28" t="s">
        <v>5</v>
      </c>
      <c r="G19" s="28">
        <v>6.5</v>
      </c>
      <c r="H19" s="28">
        <f t="shared" si="0"/>
        <v>715</v>
      </c>
      <c r="I19" s="28" t="s">
        <v>5</v>
      </c>
      <c r="J19" s="25" t="s">
        <v>5</v>
      </c>
      <c r="K19" s="25" t="s">
        <v>5</v>
      </c>
      <c r="L19" s="29" t="str">
        <f>IF(AND(F19="ΝΑΙ",I19="ΝΑΙ",IF(K19="ΝΑΙ",J19="ΝΑΙ",)),"ΟΚ","ΑΠΟΡΡΙΠΤΕΤΑΙ")</f>
        <v>ΟΚ</v>
      </c>
      <c r="M19" s="29"/>
      <c r="N19" s="28" t="s">
        <v>5</v>
      </c>
      <c r="O19" s="25">
        <f t="shared" si="1"/>
        <v>120</v>
      </c>
      <c r="P19" s="28"/>
      <c r="Q19" s="28">
        <f t="shared" si="2"/>
        <v>0</v>
      </c>
      <c r="R19" s="25"/>
      <c r="S19" s="25">
        <f t="shared" si="3"/>
        <v>0</v>
      </c>
      <c r="T19" s="25"/>
      <c r="U19" s="25">
        <f t="shared" si="4"/>
        <v>0</v>
      </c>
      <c r="V19" s="25"/>
      <c r="W19" s="25">
        <f t="shared" si="5"/>
        <v>0</v>
      </c>
      <c r="X19" s="25"/>
      <c r="Y19" s="25">
        <f t="shared" si="6"/>
        <v>0</v>
      </c>
      <c r="Z19" s="25" t="s">
        <v>3</v>
      </c>
      <c r="AA19" s="25">
        <f t="shared" si="7"/>
        <v>30</v>
      </c>
      <c r="AB19" s="25"/>
      <c r="AC19" s="25">
        <f t="shared" si="8"/>
        <v>0</v>
      </c>
      <c r="AD19" s="25"/>
      <c r="AE19" s="25">
        <f t="shared" si="9"/>
        <v>0</v>
      </c>
      <c r="AF19" s="25">
        <v>84</v>
      </c>
      <c r="AG19" s="30">
        <f t="shared" si="10"/>
        <v>588</v>
      </c>
      <c r="AH19" s="31">
        <f t="shared" si="11"/>
        <v>1453</v>
      </c>
      <c r="AI19" s="32"/>
    </row>
    <row r="20" spans="1:35" s="33" customFormat="1" ht="18" customHeight="1">
      <c r="A20" s="25">
        <v>17</v>
      </c>
      <c r="B20" s="26" t="s">
        <v>70</v>
      </c>
      <c r="C20" s="26" t="s">
        <v>187</v>
      </c>
      <c r="D20" s="27" t="s">
        <v>71</v>
      </c>
      <c r="E20" s="27" t="s">
        <v>72</v>
      </c>
      <c r="F20" s="28" t="s">
        <v>5</v>
      </c>
      <c r="G20" s="28">
        <v>6.04</v>
      </c>
      <c r="H20" s="28">
        <f t="shared" si="0"/>
        <v>664.4</v>
      </c>
      <c r="I20" s="28"/>
      <c r="J20" s="25" t="s">
        <v>5</v>
      </c>
      <c r="K20" s="25" t="s">
        <v>5</v>
      </c>
      <c r="L20" s="29" t="str">
        <f>IF(AND(F20="ΝΑΙ",IF(K20="ΝΑΙ",J20="ΝΑΙ",)),"ΟΚ","ΑΠΟΡΡΙΠΤΕΤΑΙ")</f>
        <v>ΟΚ</v>
      </c>
      <c r="M20" s="29"/>
      <c r="N20" s="28" t="s">
        <v>5</v>
      </c>
      <c r="O20" s="25">
        <f t="shared" si="1"/>
        <v>120</v>
      </c>
      <c r="P20" s="28"/>
      <c r="Q20" s="28">
        <f t="shared" si="2"/>
        <v>0</v>
      </c>
      <c r="R20" s="25"/>
      <c r="S20" s="25">
        <f t="shared" si="3"/>
        <v>0</v>
      </c>
      <c r="T20" s="25"/>
      <c r="U20" s="25">
        <f t="shared" si="4"/>
        <v>0</v>
      </c>
      <c r="V20" s="25"/>
      <c r="W20" s="25">
        <f t="shared" si="5"/>
        <v>0</v>
      </c>
      <c r="X20" s="25"/>
      <c r="Y20" s="25">
        <f t="shared" si="6"/>
        <v>0</v>
      </c>
      <c r="Z20" s="25" t="s">
        <v>2</v>
      </c>
      <c r="AA20" s="25">
        <f t="shared" si="7"/>
        <v>70</v>
      </c>
      <c r="AB20" s="25"/>
      <c r="AC20" s="25">
        <f t="shared" si="8"/>
        <v>0</v>
      </c>
      <c r="AD20" s="25"/>
      <c r="AE20" s="25">
        <f t="shared" si="9"/>
        <v>0</v>
      </c>
      <c r="AF20" s="25">
        <v>84</v>
      </c>
      <c r="AG20" s="30">
        <f t="shared" si="10"/>
        <v>588</v>
      </c>
      <c r="AH20" s="31">
        <f t="shared" si="11"/>
        <v>1442.4</v>
      </c>
      <c r="AI20" s="32"/>
    </row>
    <row r="21" spans="1:35" s="33" customFormat="1" ht="18" customHeight="1">
      <c r="A21" s="25">
        <v>18</v>
      </c>
      <c r="B21" s="34" t="s">
        <v>227</v>
      </c>
      <c r="C21" s="32" t="s">
        <v>170</v>
      </c>
      <c r="D21" s="25" t="s">
        <v>30</v>
      </c>
      <c r="E21" s="25" t="s">
        <v>31</v>
      </c>
      <c r="F21" s="28" t="s">
        <v>5</v>
      </c>
      <c r="G21" s="28">
        <v>6.62</v>
      </c>
      <c r="H21" s="28">
        <f t="shared" si="0"/>
        <v>728.2</v>
      </c>
      <c r="I21" s="28" t="s">
        <v>5</v>
      </c>
      <c r="J21" s="25" t="s">
        <v>5</v>
      </c>
      <c r="K21" s="25" t="s">
        <v>5</v>
      </c>
      <c r="L21" s="29" t="str">
        <f>IF(AND(F21="ΝΑΙ",I21="ΝΑΙ",IF(K21="ΝΑΙ",J21="ΝΑΙ",)),"ΟΚ","ΑΠΟΡΡΙΠΤΕΤΑΙ")</f>
        <v>ΟΚ</v>
      </c>
      <c r="M21" s="29"/>
      <c r="N21" s="28"/>
      <c r="O21" s="25">
        <f t="shared" si="1"/>
        <v>0</v>
      </c>
      <c r="P21" s="28"/>
      <c r="Q21" s="28">
        <f t="shared" si="2"/>
        <v>0</v>
      </c>
      <c r="R21" s="25"/>
      <c r="S21" s="25">
        <f t="shared" si="3"/>
        <v>0</v>
      </c>
      <c r="T21" s="25"/>
      <c r="U21" s="25">
        <f t="shared" si="4"/>
        <v>0</v>
      </c>
      <c r="V21" s="25"/>
      <c r="W21" s="25">
        <f t="shared" si="5"/>
        <v>0</v>
      </c>
      <c r="X21" s="25"/>
      <c r="Y21" s="25">
        <f t="shared" si="6"/>
        <v>0</v>
      </c>
      <c r="Z21" s="25" t="s">
        <v>3</v>
      </c>
      <c r="AA21" s="25">
        <f t="shared" si="7"/>
        <v>30</v>
      </c>
      <c r="AB21" s="25"/>
      <c r="AC21" s="25">
        <f t="shared" si="8"/>
        <v>0</v>
      </c>
      <c r="AD21" s="25">
        <v>12</v>
      </c>
      <c r="AE21" s="25">
        <f t="shared" si="9"/>
        <v>204</v>
      </c>
      <c r="AF21" s="25">
        <v>54</v>
      </c>
      <c r="AG21" s="30">
        <f t="shared" si="10"/>
        <v>378</v>
      </c>
      <c r="AH21" s="31">
        <f t="shared" si="11"/>
        <v>1340.2</v>
      </c>
      <c r="AI21" s="32"/>
    </row>
    <row r="22" spans="1:35" s="33" customFormat="1" ht="15">
      <c r="A22" s="25">
        <v>19</v>
      </c>
      <c r="B22" s="26" t="s">
        <v>165</v>
      </c>
      <c r="C22" s="26" t="s">
        <v>224</v>
      </c>
      <c r="D22" s="27" t="s">
        <v>166</v>
      </c>
      <c r="E22" s="27" t="s">
        <v>167</v>
      </c>
      <c r="F22" s="28" t="s">
        <v>5</v>
      </c>
      <c r="G22" s="28">
        <v>5.94</v>
      </c>
      <c r="H22" s="28">
        <f t="shared" si="0"/>
        <v>653.4000000000001</v>
      </c>
      <c r="I22" s="28"/>
      <c r="J22" s="25" t="s">
        <v>5</v>
      </c>
      <c r="K22" s="25" t="s">
        <v>5</v>
      </c>
      <c r="L22" s="29" t="str">
        <f>IF(AND(F22="ΝΑΙ",IF(K22="ΝΑΙ",J22="ΝΑΙ",)),"ΟΚ","ΑΠΟΡΡΙΠΤΕΤΑΙ")</f>
        <v>ΟΚ</v>
      </c>
      <c r="M22" s="29"/>
      <c r="N22" s="28" t="s">
        <v>5</v>
      </c>
      <c r="O22" s="25">
        <f t="shared" si="1"/>
        <v>120</v>
      </c>
      <c r="P22" s="28"/>
      <c r="Q22" s="28">
        <f t="shared" si="2"/>
        <v>0</v>
      </c>
      <c r="R22" s="25"/>
      <c r="S22" s="25">
        <f t="shared" si="3"/>
        <v>0</v>
      </c>
      <c r="T22" s="25"/>
      <c r="U22" s="25">
        <f t="shared" si="4"/>
        <v>0</v>
      </c>
      <c r="V22" s="25" t="s">
        <v>3</v>
      </c>
      <c r="W22" s="25">
        <f t="shared" si="5"/>
        <v>30</v>
      </c>
      <c r="X22" s="25"/>
      <c r="Y22" s="25">
        <f t="shared" si="6"/>
        <v>0</v>
      </c>
      <c r="Z22" s="25" t="s">
        <v>3</v>
      </c>
      <c r="AA22" s="25">
        <f t="shared" si="7"/>
        <v>30</v>
      </c>
      <c r="AB22" s="25"/>
      <c r="AC22" s="25">
        <f t="shared" si="8"/>
        <v>0</v>
      </c>
      <c r="AD22" s="25"/>
      <c r="AE22" s="25">
        <f t="shared" si="9"/>
        <v>0</v>
      </c>
      <c r="AF22" s="25">
        <v>72</v>
      </c>
      <c r="AG22" s="30">
        <f t="shared" si="10"/>
        <v>504</v>
      </c>
      <c r="AH22" s="31">
        <f t="shared" si="11"/>
        <v>1337.4</v>
      </c>
      <c r="AI22" s="32"/>
    </row>
    <row r="23" spans="1:35" s="33" customFormat="1" ht="18" customHeight="1">
      <c r="A23" s="25">
        <v>20</v>
      </c>
      <c r="B23" s="26" t="s">
        <v>145</v>
      </c>
      <c r="C23" s="26" t="s">
        <v>215</v>
      </c>
      <c r="D23" s="27" t="s">
        <v>146</v>
      </c>
      <c r="E23" s="27" t="s">
        <v>42</v>
      </c>
      <c r="F23" s="28" t="s">
        <v>5</v>
      </c>
      <c r="G23" s="28">
        <v>6.4</v>
      </c>
      <c r="H23" s="28">
        <f t="shared" si="0"/>
        <v>704</v>
      </c>
      <c r="I23" s="28"/>
      <c r="J23" s="25" t="s">
        <v>5</v>
      </c>
      <c r="K23" s="25" t="s">
        <v>5</v>
      </c>
      <c r="L23" s="29" t="str">
        <f>IF(AND(F23="ΝΑΙ",IF(K23="ΝΑΙ",J23="ΝΑΙ",)),"ΟΚ","ΑΠΟΡΡΙΠΤΕΤΑΙ")</f>
        <v>ΟΚ</v>
      </c>
      <c r="M23" s="29"/>
      <c r="N23" s="28"/>
      <c r="O23" s="25">
        <f t="shared" si="1"/>
        <v>0</v>
      </c>
      <c r="P23" s="28"/>
      <c r="Q23" s="28">
        <f t="shared" si="2"/>
        <v>0</v>
      </c>
      <c r="R23" s="25"/>
      <c r="S23" s="25">
        <f t="shared" si="3"/>
        <v>0</v>
      </c>
      <c r="T23" s="25"/>
      <c r="U23" s="25">
        <f t="shared" si="4"/>
        <v>0</v>
      </c>
      <c r="V23" s="25"/>
      <c r="W23" s="25">
        <f t="shared" si="5"/>
        <v>0</v>
      </c>
      <c r="X23" s="25"/>
      <c r="Y23" s="25">
        <f t="shared" si="6"/>
        <v>0</v>
      </c>
      <c r="Z23" s="25" t="s">
        <v>3</v>
      </c>
      <c r="AA23" s="25">
        <f t="shared" si="7"/>
        <v>30</v>
      </c>
      <c r="AB23" s="25"/>
      <c r="AC23" s="25">
        <f t="shared" si="8"/>
        <v>0</v>
      </c>
      <c r="AD23" s="25"/>
      <c r="AE23" s="25">
        <f t="shared" si="9"/>
        <v>0</v>
      </c>
      <c r="AF23" s="25">
        <v>84</v>
      </c>
      <c r="AG23" s="30">
        <f t="shared" si="10"/>
        <v>588</v>
      </c>
      <c r="AH23" s="31">
        <f t="shared" si="11"/>
        <v>1322</v>
      </c>
      <c r="AI23" s="32"/>
    </row>
    <row r="24" spans="1:35" s="33" customFormat="1" ht="18" customHeight="1">
      <c r="A24" s="25">
        <v>21</v>
      </c>
      <c r="B24" s="26" t="s">
        <v>123</v>
      </c>
      <c r="C24" s="26" t="s">
        <v>207</v>
      </c>
      <c r="D24" s="27" t="s">
        <v>124</v>
      </c>
      <c r="E24" s="27" t="s">
        <v>125</v>
      </c>
      <c r="F24" s="28" t="s">
        <v>5</v>
      </c>
      <c r="G24" s="28">
        <v>7.56</v>
      </c>
      <c r="H24" s="28">
        <f t="shared" si="0"/>
        <v>831.5999999999999</v>
      </c>
      <c r="I24" s="28" t="s">
        <v>5</v>
      </c>
      <c r="J24" s="25" t="s">
        <v>5</v>
      </c>
      <c r="K24" s="25" t="s">
        <v>5</v>
      </c>
      <c r="L24" s="29" t="str">
        <f>IF(AND(F24="ΝΑΙ",I24="ΝΑΙ",IF(K24="ΝΑΙ",J24="ΝΑΙ",)),"ΟΚ","ΑΠΟΡΡΙΠΤΕΤΑΙ")</f>
        <v>ΟΚ</v>
      </c>
      <c r="M24" s="29"/>
      <c r="N24" s="28"/>
      <c r="O24" s="25">
        <f t="shared" si="1"/>
        <v>0</v>
      </c>
      <c r="P24" s="28"/>
      <c r="Q24" s="28">
        <f t="shared" si="2"/>
        <v>0</v>
      </c>
      <c r="R24" s="25"/>
      <c r="S24" s="25">
        <f t="shared" si="3"/>
        <v>0</v>
      </c>
      <c r="T24" s="25"/>
      <c r="U24" s="25">
        <f t="shared" si="4"/>
        <v>0</v>
      </c>
      <c r="V24" s="25"/>
      <c r="W24" s="25">
        <f t="shared" si="5"/>
        <v>0</v>
      </c>
      <c r="X24" s="25"/>
      <c r="Y24" s="25">
        <f t="shared" si="6"/>
        <v>0</v>
      </c>
      <c r="Z24" s="25" t="s">
        <v>6</v>
      </c>
      <c r="AA24" s="25">
        <f t="shared" si="7"/>
        <v>50</v>
      </c>
      <c r="AB24" s="25" t="s">
        <v>5</v>
      </c>
      <c r="AC24" s="25">
        <f t="shared" si="8"/>
        <v>150</v>
      </c>
      <c r="AD24" s="25"/>
      <c r="AE24" s="25">
        <f t="shared" si="9"/>
        <v>0</v>
      </c>
      <c r="AF24" s="25">
        <v>40</v>
      </c>
      <c r="AG24" s="30">
        <f t="shared" si="10"/>
        <v>280</v>
      </c>
      <c r="AH24" s="31">
        <f t="shared" si="11"/>
        <v>1311.6</v>
      </c>
      <c r="AI24" s="32"/>
    </row>
    <row r="25" spans="1:35" s="33" customFormat="1" ht="18" customHeight="1">
      <c r="A25" s="25">
        <v>22</v>
      </c>
      <c r="B25" s="26" t="s">
        <v>78</v>
      </c>
      <c r="C25" s="26" t="s">
        <v>190</v>
      </c>
      <c r="D25" s="27" t="s">
        <v>79</v>
      </c>
      <c r="E25" s="27" t="s">
        <v>80</v>
      </c>
      <c r="F25" s="28" t="s">
        <v>5</v>
      </c>
      <c r="G25" s="28">
        <v>6.85</v>
      </c>
      <c r="H25" s="28">
        <f t="shared" si="0"/>
        <v>753.5</v>
      </c>
      <c r="I25" s="28"/>
      <c r="J25" s="25" t="s">
        <v>5</v>
      </c>
      <c r="K25" s="25" t="s">
        <v>5</v>
      </c>
      <c r="L25" s="29" t="str">
        <f>IF(AND(F25="ΝΑΙ",IF(K25="ΝΑΙ",J25="ΝΑΙ",)),"ΟΚ","ΑΠΟΡΡΙΠΤΕΤΑΙ")</f>
        <v>ΟΚ</v>
      </c>
      <c r="M25" s="29"/>
      <c r="N25" s="28"/>
      <c r="O25" s="25">
        <f t="shared" si="1"/>
        <v>0</v>
      </c>
      <c r="P25" s="28"/>
      <c r="Q25" s="28">
        <f t="shared" si="2"/>
        <v>0</v>
      </c>
      <c r="R25" s="25"/>
      <c r="S25" s="25">
        <f t="shared" si="3"/>
        <v>0</v>
      </c>
      <c r="T25" s="25"/>
      <c r="U25" s="25">
        <f t="shared" si="4"/>
        <v>0</v>
      </c>
      <c r="V25" s="25"/>
      <c r="W25" s="25">
        <f t="shared" si="5"/>
        <v>0</v>
      </c>
      <c r="X25" s="25"/>
      <c r="Y25" s="25">
        <f t="shared" si="6"/>
        <v>0</v>
      </c>
      <c r="Z25" s="25" t="s">
        <v>3</v>
      </c>
      <c r="AA25" s="25">
        <f t="shared" si="7"/>
        <v>30</v>
      </c>
      <c r="AB25" s="25"/>
      <c r="AC25" s="25">
        <f t="shared" si="8"/>
        <v>0</v>
      </c>
      <c r="AD25" s="25"/>
      <c r="AE25" s="25">
        <f t="shared" si="9"/>
        <v>0</v>
      </c>
      <c r="AF25" s="25">
        <v>59</v>
      </c>
      <c r="AG25" s="30">
        <f t="shared" si="10"/>
        <v>413</v>
      </c>
      <c r="AH25" s="31">
        <f t="shared" si="11"/>
        <v>1196.5</v>
      </c>
      <c r="AI25" s="32"/>
    </row>
    <row r="26" spans="1:35" s="33" customFormat="1" ht="18" customHeight="1">
      <c r="A26" s="25">
        <v>23</v>
      </c>
      <c r="B26" s="26" t="s">
        <v>159</v>
      </c>
      <c r="C26" s="26" t="s">
        <v>221</v>
      </c>
      <c r="D26" s="27" t="s">
        <v>160</v>
      </c>
      <c r="E26" s="27" t="s">
        <v>161</v>
      </c>
      <c r="F26" s="28" t="s">
        <v>5</v>
      </c>
      <c r="G26" s="28">
        <v>6.17</v>
      </c>
      <c r="H26" s="28">
        <f t="shared" si="0"/>
        <v>678.7</v>
      </c>
      <c r="I26" s="28" t="s">
        <v>5</v>
      </c>
      <c r="J26" s="25" t="s">
        <v>5</v>
      </c>
      <c r="K26" s="25" t="s">
        <v>5</v>
      </c>
      <c r="L26" s="29" t="str">
        <f>IF(AND(F26="ΝΑΙ",I26="ΝΑΙ",IF(K26="ΝΑΙ",J26="ΝΑΙ",)),"ΟΚ","ΑΠΟΡΡΙΠΤΕΤΑΙ")</f>
        <v>ΟΚ</v>
      </c>
      <c r="M26" s="29"/>
      <c r="N26" s="28"/>
      <c r="O26" s="25">
        <f t="shared" si="1"/>
        <v>0</v>
      </c>
      <c r="P26" s="28"/>
      <c r="Q26" s="28">
        <f t="shared" si="2"/>
        <v>0</v>
      </c>
      <c r="R26" s="25"/>
      <c r="S26" s="25">
        <f t="shared" si="3"/>
        <v>0</v>
      </c>
      <c r="T26" s="25"/>
      <c r="U26" s="25">
        <f t="shared" si="4"/>
        <v>0</v>
      </c>
      <c r="V26" s="25" t="s">
        <v>3</v>
      </c>
      <c r="W26" s="25">
        <f t="shared" si="5"/>
        <v>30</v>
      </c>
      <c r="X26" s="25"/>
      <c r="Y26" s="25">
        <f t="shared" si="6"/>
        <v>0</v>
      </c>
      <c r="Z26" s="25" t="s">
        <v>2</v>
      </c>
      <c r="AA26" s="25">
        <f t="shared" si="7"/>
        <v>70</v>
      </c>
      <c r="AB26" s="25"/>
      <c r="AC26" s="25">
        <f t="shared" si="8"/>
        <v>0</v>
      </c>
      <c r="AD26" s="25"/>
      <c r="AE26" s="25">
        <f t="shared" si="9"/>
        <v>0</v>
      </c>
      <c r="AF26" s="25">
        <v>56</v>
      </c>
      <c r="AG26" s="30">
        <f t="shared" si="10"/>
        <v>392</v>
      </c>
      <c r="AH26" s="31">
        <f t="shared" si="11"/>
        <v>1170.7</v>
      </c>
      <c r="AI26" s="32"/>
    </row>
    <row r="27" spans="1:35" s="33" customFormat="1" ht="18" customHeight="1">
      <c r="A27" s="25">
        <v>24</v>
      </c>
      <c r="B27" s="26" t="s">
        <v>163</v>
      </c>
      <c r="C27" s="26" t="s">
        <v>223</v>
      </c>
      <c r="D27" s="27" t="s">
        <v>164</v>
      </c>
      <c r="E27" s="27" t="s">
        <v>64</v>
      </c>
      <c r="F27" s="28" t="s">
        <v>5</v>
      </c>
      <c r="G27" s="28">
        <v>6.02</v>
      </c>
      <c r="H27" s="28">
        <f t="shared" si="0"/>
        <v>662.1999999999999</v>
      </c>
      <c r="I27" s="28"/>
      <c r="J27" s="25" t="s">
        <v>5</v>
      </c>
      <c r="K27" s="25" t="s">
        <v>5</v>
      </c>
      <c r="L27" s="29" t="str">
        <f>IF(AND(F27="ΝΑΙ",IF(K27="ΝΑΙ",J27="ΝΑΙ",)),"ΟΚ","ΑΠΟΡΡΙΠΤΕΤΑΙ")</f>
        <v>ΟΚ</v>
      </c>
      <c r="M27" s="29"/>
      <c r="N27" s="28" t="s">
        <v>5</v>
      </c>
      <c r="O27" s="25">
        <f t="shared" si="1"/>
        <v>120</v>
      </c>
      <c r="P27" s="28"/>
      <c r="Q27" s="28">
        <f t="shared" si="2"/>
        <v>0</v>
      </c>
      <c r="R27" s="25"/>
      <c r="S27" s="25">
        <f t="shared" si="3"/>
        <v>0</v>
      </c>
      <c r="T27" s="25"/>
      <c r="U27" s="25">
        <f t="shared" si="4"/>
        <v>0</v>
      </c>
      <c r="V27" s="25"/>
      <c r="W27" s="25">
        <f t="shared" si="5"/>
        <v>0</v>
      </c>
      <c r="X27" s="25"/>
      <c r="Y27" s="25">
        <f t="shared" si="6"/>
        <v>0</v>
      </c>
      <c r="Z27" s="25" t="s">
        <v>3</v>
      </c>
      <c r="AA27" s="25">
        <f t="shared" si="7"/>
        <v>30</v>
      </c>
      <c r="AB27" s="25"/>
      <c r="AC27" s="25">
        <f t="shared" si="8"/>
        <v>0</v>
      </c>
      <c r="AD27" s="25"/>
      <c r="AE27" s="25">
        <f t="shared" si="9"/>
        <v>0</v>
      </c>
      <c r="AF27" s="25">
        <v>48</v>
      </c>
      <c r="AG27" s="30">
        <f t="shared" si="10"/>
        <v>336</v>
      </c>
      <c r="AH27" s="31">
        <f t="shared" si="11"/>
        <v>1148.1999999999998</v>
      </c>
      <c r="AI27" s="32"/>
    </row>
    <row r="28" spans="1:35" s="33" customFormat="1" ht="18" customHeight="1">
      <c r="A28" s="25">
        <v>25</v>
      </c>
      <c r="B28" s="26" t="s">
        <v>148</v>
      </c>
      <c r="C28" s="26" t="s">
        <v>217</v>
      </c>
      <c r="D28" s="27" t="s">
        <v>149</v>
      </c>
      <c r="E28" s="27" t="s">
        <v>69</v>
      </c>
      <c r="F28" s="28" t="s">
        <v>5</v>
      </c>
      <c r="G28" s="28">
        <v>7.33</v>
      </c>
      <c r="H28" s="28">
        <f t="shared" si="0"/>
        <v>806.3</v>
      </c>
      <c r="I28" s="28" t="s">
        <v>5</v>
      </c>
      <c r="J28" s="25" t="s">
        <v>5</v>
      </c>
      <c r="K28" s="25" t="s">
        <v>5</v>
      </c>
      <c r="L28" s="29" t="str">
        <f>IF(AND(F28="ΝΑΙ",I28="ΝΑΙ",IF(K28="ΝΑΙ",J28="ΝΑΙ",)),"ΟΚ","ΑΠΟΡΡΙΠΤΕΤΑΙ")</f>
        <v>ΟΚ</v>
      </c>
      <c r="M28" s="29"/>
      <c r="N28" s="28"/>
      <c r="O28" s="25">
        <f t="shared" si="1"/>
        <v>0</v>
      </c>
      <c r="P28" s="28"/>
      <c r="Q28" s="28">
        <f t="shared" si="2"/>
        <v>0</v>
      </c>
      <c r="R28" s="25"/>
      <c r="S28" s="25">
        <f t="shared" si="3"/>
        <v>0</v>
      </c>
      <c r="T28" s="25"/>
      <c r="U28" s="25">
        <f t="shared" si="4"/>
        <v>0</v>
      </c>
      <c r="V28" s="25"/>
      <c r="W28" s="25">
        <f t="shared" si="5"/>
        <v>0</v>
      </c>
      <c r="X28" s="25"/>
      <c r="Y28" s="25">
        <f t="shared" si="6"/>
        <v>0</v>
      </c>
      <c r="Z28" s="25" t="s">
        <v>3</v>
      </c>
      <c r="AA28" s="25">
        <f t="shared" si="7"/>
        <v>30</v>
      </c>
      <c r="AB28" s="25"/>
      <c r="AC28" s="25">
        <f t="shared" si="8"/>
        <v>0</v>
      </c>
      <c r="AD28" s="25"/>
      <c r="AE28" s="25">
        <f t="shared" si="9"/>
        <v>0</v>
      </c>
      <c r="AF28" s="25">
        <v>44</v>
      </c>
      <c r="AG28" s="30">
        <f t="shared" si="10"/>
        <v>308</v>
      </c>
      <c r="AH28" s="31">
        <f t="shared" si="11"/>
        <v>1144.3</v>
      </c>
      <c r="AI28" s="32"/>
    </row>
    <row r="29" spans="1:35" s="33" customFormat="1" ht="18" customHeight="1">
      <c r="A29" s="25">
        <v>26</v>
      </c>
      <c r="B29" s="26" t="s">
        <v>128</v>
      </c>
      <c r="C29" s="26" t="s">
        <v>209</v>
      </c>
      <c r="D29" s="27" t="s">
        <v>129</v>
      </c>
      <c r="E29" s="27" t="s">
        <v>130</v>
      </c>
      <c r="F29" s="28" t="s">
        <v>5</v>
      </c>
      <c r="G29" s="28">
        <v>7.24</v>
      </c>
      <c r="H29" s="28">
        <f t="shared" si="0"/>
        <v>796.4</v>
      </c>
      <c r="I29" s="28"/>
      <c r="J29" s="25" t="s">
        <v>5</v>
      </c>
      <c r="K29" s="25" t="s">
        <v>5</v>
      </c>
      <c r="L29" s="29" t="str">
        <f>IF(AND(F29="ΝΑΙ",IF(K29="ΝΑΙ",J29="ΝΑΙ",)),"ΟΚ","ΑΠΟΡΡΙΠΤΕΤΑΙ")</f>
        <v>ΟΚ</v>
      </c>
      <c r="M29" s="29"/>
      <c r="N29" s="28"/>
      <c r="O29" s="25">
        <f t="shared" si="1"/>
        <v>0</v>
      </c>
      <c r="P29" s="28"/>
      <c r="Q29" s="28">
        <f t="shared" si="2"/>
        <v>0</v>
      </c>
      <c r="R29" s="25"/>
      <c r="S29" s="25">
        <f t="shared" si="3"/>
        <v>0</v>
      </c>
      <c r="T29" s="25"/>
      <c r="U29" s="25">
        <f t="shared" si="4"/>
        <v>0</v>
      </c>
      <c r="V29" s="25" t="s">
        <v>6</v>
      </c>
      <c r="W29" s="25">
        <f t="shared" si="5"/>
        <v>50</v>
      </c>
      <c r="X29" s="25"/>
      <c r="Y29" s="25">
        <f t="shared" si="6"/>
        <v>0</v>
      </c>
      <c r="Z29" s="25" t="s">
        <v>2</v>
      </c>
      <c r="AA29" s="25">
        <f t="shared" si="7"/>
        <v>70</v>
      </c>
      <c r="AB29" s="25"/>
      <c r="AC29" s="25">
        <f t="shared" si="8"/>
        <v>0</v>
      </c>
      <c r="AD29" s="25"/>
      <c r="AE29" s="25">
        <f t="shared" si="9"/>
        <v>0</v>
      </c>
      <c r="AF29" s="25">
        <v>31</v>
      </c>
      <c r="AG29" s="30">
        <f t="shared" si="10"/>
        <v>217</v>
      </c>
      <c r="AH29" s="31">
        <f t="shared" si="11"/>
        <v>1133.4</v>
      </c>
      <c r="AI29" s="32"/>
    </row>
    <row r="30" spans="1:35" s="33" customFormat="1" ht="18" customHeight="1">
      <c r="A30" s="25">
        <v>27</v>
      </c>
      <c r="B30" s="26" t="s">
        <v>52</v>
      </c>
      <c r="C30" s="26" t="s">
        <v>180</v>
      </c>
      <c r="D30" s="27" t="s">
        <v>53</v>
      </c>
      <c r="E30" s="27" t="s">
        <v>54</v>
      </c>
      <c r="F30" s="28" t="s">
        <v>5</v>
      </c>
      <c r="G30" s="28">
        <v>5.8</v>
      </c>
      <c r="H30" s="28">
        <f t="shared" si="0"/>
        <v>638</v>
      </c>
      <c r="I30" s="28" t="s">
        <v>5</v>
      </c>
      <c r="J30" s="25" t="s">
        <v>5</v>
      </c>
      <c r="K30" s="25" t="s">
        <v>5</v>
      </c>
      <c r="L30" s="29" t="str">
        <f>IF(AND(F30="ΝΑΙ",I30="ΝΑΙ",IF(K30="ΝΑΙ",J30="ΝΑΙ",)),"ΟΚ","ΑΠΟΡΡΙΠΤΕΤΑΙ")</f>
        <v>ΟΚ</v>
      </c>
      <c r="M30" s="29"/>
      <c r="N30" s="28"/>
      <c r="O30" s="25">
        <f t="shared" si="1"/>
        <v>0</v>
      </c>
      <c r="P30" s="28"/>
      <c r="Q30" s="28">
        <f t="shared" si="2"/>
        <v>0</v>
      </c>
      <c r="R30" s="25"/>
      <c r="S30" s="25">
        <f t="shared" si="3"/>
        <v>0</v>
      </c>
      <c r="T30" s="25"/>
      <c r="U30" s="25">
        <f t="shared" si="4"/>
        <v>0</v>
      </c>
      <c r="V30" s="25"/>
      <c r="W30" s="25">
        <f t="shared" si="5"/>
        <v>0</v>
      </c>
      <c r="X30" s="25"/>
      <c r="Y30" s="25">
        <f t="shared" si="6"/>
        <v>0</v>
      </c>
      <c r="Z30" s="25" t="s">
        <v>3</v>
      </c>
      <c r="AA30" s="25">
        <f t="shared" si="7"/>
        <v>30</v>
      </c>
      <c r="AB30" s="25" t="s">
        <v>5</v>
      </c>
      <c r="AC30" s="25">
        <f t="shared" si="8"/>
        <v>150</v>
      </c>
      <c r="AD30" s="25"/>
      <c r="AE30" s="25">
        <f t="shared" si="9"/>
        <v>0</v>
      </c>
      <c r="AF30" s="25">
        <v>44</v>
      </c>
      <c r="AG30" s="30">
        <f t="shared" si="10"/>
        <v>308</v>
      </c>
      <c r="AH30" s="31">
        <f t="shared" si="11"/>
        <v>1126</v>
      </c>
      <c r="AI30" s="32"/>
    </row>
    <row r="31" spans="1:35" s="33" customFormat="1" ht="18" customHeight="1">
      <c r="A31" s="25">
        <v>28</v>
      </c>
      <c r="B31" s="26" t="s">
        <v>116</v>
      </c>
      <c r="C31" s="26" t="s">
        <v>204</v>
      </c>
      <c r="D31" s="27" t="s">
        <v>117</v>
      </c>
      <c r="E31" s="27" t="s">
        <v>118</v>
      </c>
      <c r="F31" s="28" t="s">
        <v>5</v>
      </c>
      <c r="G31" s="28">
        <v>7.28</v>
      </c>
      <c r="H31" s="28">
        <f t="shared" si="0"/>
        <v>800.8000000000001</v>
      </c>
      <c r="I31" s="28" t="s">
        <v>5</v>
      </c>
      <c r="J31" s="25" t="s">
        <v>5</v>
      </c>
      <c r="K31" s="25" t="s">
        <v>5</v>
      </c>
      <c r="L31" s="29" t="str">
        <f>IF(AND(F31="ΝΑΙ",I31="ΝΑΙ",IF(K31="ΝΑΙ",J31="ΝΑΙ",)),"ΟΚ","ΑΠΟΡΡΙΠΤΕΤΑΙ")</f>
        <v>ΟΚ</v>
      </c>
      <c r="M31" s="29"/>
      <c r="N31" s="28"/>
      <c r="O31" s="25">
        <f t="shared" si="1"/>
        <v>0</v>
      </c>
      <c r="P31" s="28"/>
      <c r="Q31" s="28">
        <f t="shared" si="2"/>
        <v>0</v>
      </c>
      <c r="R31" s="25"/>
      <c r="S31" s="25">
        <f t="shared" si="3"/>
        <v>0</v>
      </c>
      <c r="T31" s="25"/>
      <c r="U31" s="25">
        <f t="shared" si="4"/>
        <v>0</v>
      </c>
      <c r="V31" s="25"/>
      <c r="W31" s="25">
        <f t="shared" si="5"/>
        <v>0</v>
      </c>
      <c r="X31" s="25"/>
      <c r="Y31" s="25">
        <f t="shared" si="6"/>
        <v>0</v>
      </c>
      <c r="Z31" s="25" t="s">
        <v>3</v>
      </c>
      <c r="AA31" s="25">
        <f t="shared" si="7"/>
        <v>30</v>
      </c>
      <c r="AB31" s="25"/>
      <c r="AC31" s="25">
        <f t="shared" si="8"/>
        <v>0</v>
      </c>
      <c r="AD31" s="25"/>
      <c r="AE31" s="25">
        <f t="shared" si="9"/>
        <v>0</v>
      </c>
      <c r="AF31" s="25">
        <v>39</v>
      </c>
      <c r="AG31" s="30">
        <f t="shared" si="10"/>
        <v>273</v>
      </c>
      <c r="AH31" s="31">
        <f t="shared" si="11"/>
        <v>1103.8000000000002</v>
      </c>
      <c r="AI31" s="32"/>
    </row>
    <row r="32" spans="1:35" s="33" customFormat="1" ht="18" customHeight="1">
      <c r="A32" s="25">
        <v>29</v>
      </c>
      <c r="B32" s="26" t="s">
        <v>93</v>
      </c>
      <c r="C32" s="26" t="s">
        <v>196</v>
      </c>
      <c r="D32" s="27" t="s">
        <v>94</v>
      </c>
      <c r="E32" s="27" t="s">
        <v>95</v>
      </c>
      <c r="F32" s="28" t="s">
        <v>5</v>
      </c>
      <c r="G32" s="28">
        <v>7.49</v>
      </c>
      <c r="H32" s="28">
        <f t="shared" si="0"/>
        <v>823.9</v>
      </c>
      <c r="I32" s="28"/>
      <c r="J32" s="25" t="s">
        <v>5</v>
      </c>
      <c r="K32" s="25" t="s">
        <v>5</v>
      </c>
      <c r="L32" s="29" t="str">
        <f>IF(AND(F32="ΝΑΙ",IF(K32="ΝΑΙ",J32="ΝΑΙ",)),"ΟΚ","ΑΠΟΡΡΙΠΤΕΤΑΙ")</f>
        <v>ΟΚ</v>
      </c>
      <c r="M32" s="29"/>
      <c r="N32" s="28" t="s">
        <v>5</v>
      </c>
      <c r="O32" s="25">
        <f t="shared" si="1"/>
        <v>120</v>
      </c>
      <c r="P32" s="28"/>
      <c r="Q32" s="28">
        <f t="shared" si="2"/>
        <v>0</v>
      </c>
      <c r="R32" s="25"/>
      <c r="S32" s="25">
        <f t="shared" si="3"/>
        <v>0</v>
      </c>
      <c r="T32" s="25"/>
      <c r="U32" s="25">
        <f t="shared" si="4"/>
        <v>0</v>
      </c>
      <c r="V32" s="25"/>
      <c r="W32" s="25">
        <f t="shared" si="5"/>
        <v>0</v>
      </c>
      <c r="X32" s="25"/>
      <c r="Y32" s="25">
        <f t="shared" si="6"/>
        <v>0</v>
      </c>
      <c r="Z32" s="25" t="s">
        <v>3</v>
      </c>
      <c r="AA32" s="25">
        <f t="shared" si="7"/>
        <v>30</v>
      </c>
      <c r="AB32" s="25"/>
      <c r="AC32" s="25">
        <f t="shared" si="8"/>
        <v>0</v>
      </c>
      <c r="AD32" s="25"/>
      <c r="AE32" s="25">
        <f t="shared" si="9"/>
        <v>0</v>
      </c>
      <c r="AF32" s="25">
        <v>13</v>
      </c>
      <c r="AG32" s="30">
        <f t="shared" si="10"/>
        <v>91</v>
      </c>
      <c r="AH32" s="31">
        <f t="shared" si="11"/>
        <v>1064.9</v>
      </c>
      <c r="AI32" s="32"/>
    </row>
    <row r="33" spans="1:35" s="33" customFormat="1" ht="18" customHeight="1">
      <c r="A33" s="25">
        <v>30</v>
      </c>
      <c r="B33" s="26" t="s">
        <v>150</v>
      </c>
      <c r="C33" s="26" t="s">
        <v>218</v>
      </c>
      <c r="D33" s="27" t="s">
        <v>151</v>
      </c>
      <c r="E33" s="27" t="s">
        <v>64</v>
      </c>
      <c r="F33" s="28" t="s">
        <v>5</v>
      </c>
      <c r="G33" s="28">
        <v>6.43</v>
      </c>
      <c r="H33" s="28">
        <f t="shared" si="0"/>
        <v>707.3</v>
      </c>
      <c r="I33" s="28"/>
      <c r="J33" s="25" t="s">
        <v>5</v>
      </c>
      <c r="K33" s="25" t="s">
        <v>5</v>
      </c>
      <c r="L33" s="29" t="str">
        <f>IF(AND(F33="ΝΑΙ",IF(K33="ΝΑΙ",J33="ΝΑΙ",)),"ΟΚ","ΑΠΟΡΡΙΠΤΕΤΑΙ")</f>
        <v>ΟΚ</v>
      </c>
      <c r="M33" s="29"/>
      <c r="N33" s="28" t="s">
        <v>5</v>
      </c>
      <c r="O33" s="25">
        <f t="shared" si="1"/>
        <v>120</v>
      </c>
      <c r="P33" s="28"/>
      <c r="Q33" s="28">
        <f t="shared" si="2"/>
        <v>0</v>
      </c>
      <c r="R33" s="25"/>
      <c r="S33" s="25">
        <f t="shared" si="3"/>
        <v>0</v>
      </c>
      <c r="T33" s="25"/>
      <c r="U33" s="25">
        <f t="shared" si="4"/>
        <v>0</v>
      </c>
      <c r="V33" s="25"/>
      <c r="W33" s="25">
        <f t="shared" si="5"/>
        <v>0</v>
      </c>
      <c r="X33" s="25"/>
      <c r="Y33" s="25">
        <f t="shared" si="6"/>
        <v>0</v>
      </c>
      <c r="Z33" s="25" t="s">
        <v>3</v>
      </c>
      <c r="AA33" s="25">
        <f t="shared" si="7"/>
        <v>30</v>
      </c>
      <c r="AB33" s="25"/>
      <c r="AC33" s="25">
        <f t="shared" si="8"/>
        <v>0</v>
      </c>
      <c r="AD33" s="25"/>
      <c r="AE33" s="25">
        <f t="shared" si="9"/>
        <v>0</v>
      </c>
      <c r="AF33" s="25">
        <v>20</v>
      </c>
      <c r="AG33" s="30">
        <f t="shared" si="10"/>
        <v>140</v>
      </c>
      <c r="AH33" s="31">
        <f t="shared" si="11"/>
        <v>997.3</v>
      </c>
      <c r="AI33" s="32"/>
    </row>
    <row r="34" spans="1:35" s="33" customFormat="1" ht="18" customHeight="1">
      <c r="A34" s="25">
        <v>31</v>
      </c>
      <c r="B34" s="26" t="s">
        <v>76</v>
      </c>
      <c r="C34" s="26" t="s">
        <v>189</v>
      </c>
      <c r="D34" s="27" t="s">
        <v>77</v>
      </c>
      <c r="E34" s="27" t="s">
        <v>44</v>
      </c>
      <c r="F34" s="28" t="s">
        <v>5</v>
      </c>
      <c r="G34" s="28">
        <v>5.98</v>
      </c>
      <c r="H34" s="28">
        <f t="shared" si="0"/>
        <v>657.8000000000001</v>
      </c>
      <c r="I34" s="28" t="s">
        <v>5</v>
      </c>
      <c r="J34" s="25" t="s">
        <v>5</v>
      </c>
      <c r="K34" s="25" t="s">
        <v>5</v>
      </c>
      <c r="L34" s="29" t="str">
        <f>IF(AND(F34="ΝΑΙ",I34="ΝΑΙ",IF(K34="ΝΑΙ",J34="ΝΑΙ",)),"ΟΚ","ΑΠΟΡΡΙΠΤΕΤΑΙ")</f>
        <v>ΟΚ</v>
      </c>
      <c r="M34" s="29"/>
      <c r="N34" s="28"/>
      <c r="O34" s="25">
        <f t="shared" si="1"/>
        <v>0</v>
      </c>
      <c r="P34" s="28" t="s">
        <v>5</v>
      </c>
      <c r="Q34" s="28">
        <f t="shared" si="2"/>
        <v>60</v>
      </c>
      <c r="R34" s="25"/>
      <c r="S34" s="25">
        <f t="shared" si="3"/>
        <v>0</v>
      </c>
      <c r="T34" s="25"/>
      <c r="U34" s="25">
        <f t="shared" si="4"/>
        <v>0</v>
      </c>
      <c r="V34" s="25"/>
      <c r="W34" s="25">
        <f t="shared" si="5"/>
        <v>0</v>
      </c>
      <c r="X34" s="25"/>
      <c r="Y34" s="25">
        <f t="shared" si="6"/>
        <v>0</v>
      </c>
      <c r="Z34" s="25" t="s">
        <v>3</v>
      </c>
      <c r="AA34" s="25">
        <f t="shared" si="7"/>
        <v>30</v>
      </c>
      <c r="AB34" s="25"/>
      <c r="AC34" s="25">
        <f t="shared" si="8"/>
        <v>0</v>
      </c>
      <c r="AD34" s="25"/>
      <c r="AE34" s="25">
        <f t="shared" si="9"/>
        <v>0</v>
      </c>
      <c r="AF34" s="25">
        <v>34</v>
      </c>
      <c r="AG34" s="30">
        <f t="shared" si="10"/>
        <v>238</v>
      </c>
      <c r="AH34" s="31">
        <f t="shared" si="11"/>
        <v>985.8000000000001</v>
      </c>
      <c r="AI34" s="32"/>
    </row>
    <row r="35" spans="1:35" s="33" customFormat="1" ht="18" customHeight="1">
      <c r="A35" s="25">
        <v>32</v>
      </c>
      <c r="B35" s="26" t="s">
        <v>153</v>
      </c>
      <c r="C35" s="26" t="s">
        <v>220</v>
      </c>
      <c r="D35" s="27" t="s">
        <v>154</v>
      </c>
      <c r="E35" s="27" t="s">
        <v>155</v>
      </c>
      <c r="F35" s="28" t="s">
        <v>5</v>
      </c>
      <c r="G35" s="28">
        <v>6.88</v>
      </c>
      <c r="H35" s="28">
        <f t="shared" si="0"/>
        <v>756.8</v>
      </c>
      <c r="I35" s="28"/>
      <c r="J35" s="25" t="s">
        <v>5</v>
      </c>
      <c r="K35" s="25" t="s">
        <v>5</v>
      </c>
      <c r="L35" s="29" t="str">
        <f>IF(AND(F35="ΝΑΙ",IF(K35="ΝΑΙ",J35="ΝΑΙ",)),"ΟΚ","ΑΠΟΡΡΙΠΤΕΤΑΙ")</f>
        <v>ΟΚ</v>
      </c>
      <c r="M35" s="29"/>
      <c r="N35" s="28"/>
      <c r="O35" s="25">
        <f t="shared" si="1"/>
        <v>0</v>
      </c>
      <c r="P35" s="28"/>
      <c r="Q35" s="28">
        <f t="shared" si="2"/>
        <v>0</v>
      </c>
      <c r="R35" s="25"/>
      <c r="S35" s="25">
        <f t="shared" si="3"/>
        <v>0</v>
      </c>
      <c r="T35" s="25"/>
      <c r="U35" s="25">
        <f t="shared" si="4"/>
        <v>0</v>
      </c>
      <c r="V35" s="25"/>
      <c r="W35" s="25">
        <f t="shared" si="5"/>
        <v>0</v>
      </c>
      <c r="X35" s="25"/>
      <c r="Y35" s="25">
        <f t="shared" si="6"/>
        <v>0</v>
      </c>
      <c r="Z35" s="25" t="s">
        <v>3</v>
      </c>
      <c r="AA35" s="25">
        <f t="shared" si="7"/>
        <v>30</v>
      </c>
      <c r="AB35" s="25" t="s">
        <v>5</v>
      </c>
      <c r="AC35" s="25">
        <f t="shared" si="8"/>
        <v>150</v>
      </c>
      <c r="AD35" s="25"/>
      <c r="AE35" s="25">
        <f t="shared" si="9"/>
        <v>0</v>
      </c>
      <c r="AF35" s="25"/>
      <c r="AG35" s="30">
        <f t="shared" si="10"/>
        <v>0</v>
      </c>
      <c r="AH35" s="31">
        <f t="shared" si="11"/>
        <v>936.8</v>
      </c>
      <c r="AI35" s="32"/>
    </row>
    <row r="36" spans="1:35" s="33" customFormat="1" ht="18" customHeight="1">
      <c r="A36" s="25">
        <v>33</v>
      </c>
      <c r="B36" s="26" t="s">
        <v>99</v>
      </c>
      <c r="C36" s="26" t="s">
        <v>197</v>
      </c>
      <c r="D36" s="27" t="s">
        <v>100</v>
      </c>
      <c r="E36" s="27" t="s">
        <v>101</v>
      </c>
      <c r="F36" s="28" t="s">
        <v>5</v>
      </c>
      <c r="G36" s="28">
        <v>7.57</v>
      </c>
      <c r="H36" s="28">
        <f t="shared" si="0"/>
        <v>832.7</v>
      </c>
      <c r="I36" s="28"/>
      <c r="J36" s="25" t="s">
        <v>5</v>
      </c>
      <c r="K36" s="25" t="s">
        <v>5</v>
      </c>
      <c r="L36" s="29" t="str">
        <f>IF(AND(F36="ΝΑΙ",IF(K36="ΝΑΙ",J36="ΝΑΙ",)),"ΟΚ","ΑΠΟΡΡΙΠΤΕΤΑΙ")</f>
        <v>ΟΚ</v>
      </c>
      <c r="M36" s="29"/>
      <c r="N36" s="28"/>
      <c r="O36" s="25">
        <f t="shared" si="1"/>
        <v>0</v>
      </c>
      <c r="P36" s="28"/>
      <c r="Q36" s="28">
        <f t="shared" si="2"/>
        <v>0</v>
      </c>
      <c r="R36" s="25"/>
      <c r="S36" s="25">
        <f t="shared" si="3"/>
        <v>0</v>
      </c>
      <c r="T36" s="25"/>
      <c r="U36" s="25">
        <f t="shared" si="4"/>
        <v>0</v>
      </c>
      <c r="V36" s="25"/>
      <c r="W36" s="25">
        <f t="shared" si="5"/>
        <v>0</v>
      </c>
      <c r="X36" s="25"/>
      <c r="Y36" s="25">
        <f t="shared" si="6"/>
        <v>0</v>
      </c>
      <c r="Z36" s="25" t="s">
        <v>3</v>
      </c>
      <c r="AA36" s="25">
        <f t="shared" si="7"/>
        <v>30</v>
      </c>
      <c r="AB36" s="25"/>
      <c r="AC36" s="25">
        <f t="shared" si="8"/>
        <v>0</v>
      </c>
      <c r="AD36" s="25"/>
      <c r="AE36" s="25">
        <f t="shared" si="9"/>
        <v>0</v>
      </c>
      <c r="AF36" s="25">
        <v>7</v>
      </c>
      <c r="AG36" s="30">
        <f t="shared" si="10"/>
        <v>49</v>
      </c>
      <c r="AH36" s="31">
        <f t="shared" si="11"/>
        <v>911.7</v>
      </c>
      <c r="AI36" s="32"/>
    </row>
    <row r="37" spans="1:35" s="33" customFormat="1" ht="18" customHeight="1">
      <c r="A37" s="25">
        <v>34</v>
      </c>
      <c r="B37" s="26" t="s">
        <v>57</v>
      </c>
      <c r="C37" s="26" t="s">
        <v>182</v>
      </c>
      <c r="D37" s="27" t="s">
        <v>58</v>
      </c>
      <c r="E37" s="27" t="s">
        <v>59</v>
      </c>
      <c r="F37" s="28" t="s">
        <v>5</v>
      </c>
      <c r="G37" s="28">
        <v>6.24</v>
      </c>
      <c r="H37" s="28">
        <f t="shared" si="0"/>
        <v>686.4</v>
      </c>
      <c r="I37" s="28" t="s">
        <v>5</v>
      </c>
      <c r="J37" s="25" t="s">
        <v>5</v>
      </c>
      <c r="K37" s="25" t="s">
        <v>5</v>
      </c>
      <c r="L37" s="29" t="str">
        <f>IF(AND(F37="ΝΑΙ",I37="ΝΑΙ",IF(K37="ΝΑΙ",J37="ΝΑΙ",)),"ΟΚ","ΑΠΟΡΡΙΠΤΕΤΑΙ")</f>
        <v>ΟΚ</v>
      </c>
      <c r="M37" s="29"/>
      <c r="N37" s="28" t="s">
        <v>5</v>
      </c>
      <c r="O37" s="25">
        <f t="shared" si="1"/>
        <v>120</v>
      </c>
      <c r="P37" s="28"/>
      <c r="Q37" s="28">
        <f t="shared" si="2"/>
        <v>0</v>
      </c>
      <c r="R37" s="25"/>
      <c r="S37" s="25">
        <f t="shared" si="3"/>
        <v>0</v>
      </c>
      <c r="T37" s="25"/>
      <c r="U37" s="25">
        <f t="shared" si="4"/>
        <v>0</v>
      </c>
      <c r="V37" s="25"/>
      <c r="W37" s="25">
        <f t="shared" si="5"/>
        <v>0</v>
      </c>
      <c r="X37" s="25"/>
      <c r="Y37" s="25">
        <f t="shared" si="6"/>
        <v>0</v>
      </c>
      <c r="Z37" s="25" t="s">
        <v>2</v>
      </c>
      <c r="AA37" s="25">
        <f t="shared" si="7"/>
        <v>70</v>
      </c>
      <c r="AB37" s="25"/>
      <c r="AC37" s="25">
        <f t="shared" si="8"/>
        <v>0</v>
      </c>
      <c r="AD37" s="25"/>
      <c r="AE37" s="25">
        <f t="shared" si="9"/>
        <v>0</v>
      </c>
      <c r="AF37" s="25"/>
      <c r="AG37" s="30">
        <f t="shared" si="10"/>
        <v>0</v>
      </c>
      <c r="AH37" s="31">
        <f t="shared" si="11"/>
        <v>876.4</v>
      </c>
      <c r="AI37" s="32"/>
    </row>
    <row r="38" spans="1:35" s="33" customFormat="1" ht="18" customHeight="1">
      <c r="A38" s="25">
        <v>35</v>
      </c>
      <c r="B38" s="26" t="s">
        <v>102</v>
      </c>
      <c r="C38" s="26" t="s">
        <v>199</v>
      </c>
      <c r="D38" s="27" t="s">
        <v>103</v>
      </c>
      <c r="E38" s="27" t="s">
        <v>64</v>
      </c>
      <c r="F38" s="28" t="s">
        <v>5</v>
      </c>
      <c r="G38" s="28">
        <v>6.18</v>
      </c>
      <c r="H38" s="28">
        <f t="shared" si="0"/>
        <v>679.8</v>
      </c>
      <c r="I38" s="28" t="s">
        <v>5</v>
      </c>
      <c r="J38" s="25" t="s">
        <v>5</v>
      </c>
      <c r="K38" s="25" t="s">
        <v>5</v>
      </c>
      <c r="L38" s="29" t="str">
        <f>IF(AND(F38="ΝΑΙ",I38="ΝΑΙ",IF(K38="ΝΑΙ",J38="ΝΑΙ",)),"ΟΚ","ΑΠΟΡΡΙΠΤΕΤΑΙ")</f>
        <v>ΟΚ</v>
      </c>
      <c r="M38" s="29"/>
      <c r="N38" s="28"/>
      <c r="O38" s="25">
        <f t="shared" si="1"/>
        <v>0</v>
      </c>
      <c r="P38" s="28" t="s">
        <v>5</v>
      </c>
      <c r="Q38" s="28">
        <f t="shared" si="2"/>
        <v>60</v>
      </c>
      <c r="R38" s="25"/>
      <c r="S38" s="25">
        <f t="shared" si="3"/>
        <v>0</v>
      </c>
      <c r="T38" s="25"/>
      <c r="U38" s="25">
        <f t="shared" si="4"/>
        <v>0</v>
      </c>
      <c r="V38" s="25"/>
      <c r="W38" s="25">
        <f t="shared" si="5"/>
        <v>0</v>
      </c>
      <c r="X38" s="25"/>
      <c r="Y38" s="25">
        <f t="shared" si="6"/>
        <v>0</v>
      </c>
      <c r="Z38" s="25" t="s">
        <v>3</v>
      </c>
      <c r="AA38" s="25">
        <f t="shared" si="7"/>
        <v>30</v>
      </c>
      <c r="AB38" s="25"/>
      <c r="AC38" s="25">
        <f t="shared" si="8"/>
        <v>0</v>
      </c>
      <c r="AD38" s="25"/>
      <c r="AE38" s="25">
        <f t="shared" si="9"/>
        <v>0</v>
      </c>
      <c r="AF38" s="25">
        <v>15</v>
      </c>
      <c r="AG38" s="30">
        <f t="shared" si="10"/>
        <v>105</v>
      </c>
      <c r="AH38" s="31">
        <f t="shared" si="11"/>
        <v>874.8</v>
      </c>
      <c r="AI38" s="32"/>
    </row>
    <row r="39" spans="1:35" s="33" customFormat="1" ht="18" customHeight="1">
      <c r="A39" s="25">
        <v>36</v>
      </c>
      <c r="B39" s="26" t="s">
        <v>67</v>
      </c>
      <c r="C39" s="26" t="s">
        <v>186</v>
      </c>
      <c r="D39" s="27" t="s">
        <v>68</v>
      </c>
      <c r="E39" s="27" t="s">
        <v>69</v>
      </c>
      <c r="F39" s="28" t="s">
        <v>5</v>
      </c>
      <c r="G39" s="28">
        <v>6.35</v>
      </c>
      <c r="H39" s="28">
        <f t="shared" si="0"/>
        <v>698.5</v>
      </c>
      <c r="I39" s="28"/>
      <c r="J39" s="25" t="s">
        <v>5</v>
      </c>
      <c r="K39" s="25" t="s">
        <v>5</v>
      </c>
      <c r="L39" s="29" t="str">
        <f>IF(AND(F39="ΝΑΙ",IF(K39="ΝΑΙ",J39="ΝΑΙ",)),"ΟΚ","ΑΠΟΡΡΙΠΤΕΤΑΙ")</f>
        <v>ΟΚ</v>
      </c>
      <c r="M39" s="29"/>
      <c r="N39" s="28"/>
      <c r="O39" s="25">
        <f t="shared" si="1"/>
        <v>0</v>
      </c>
      <c r="P39" s="28"/>
      <c r="Q39" s="28">
        <f t="shared" si="2"/>
        <v>0</v>
      </c>
      <c r="R39" s="25"/>
      <c r="S39" s="25">
        <f t="shared" si="3"/>
        <v>0</v>
      </c>
      <c r="T39" s="25"/>
      <c r="U39" s="25">
        <f t="shared" si="4"/>
        <v>0</v>
      </c>
      <c r="V39" s="25"/>
      <c r="W39" s="25">
        <f t="shared" si="5"/>
        <v>0</v>
      </c>
      <c r="X39" s="25"/>
      <c r="Y39" s="25">
        <f t="shared" si="6"/>
        <v>0</v>
      </c>
      <c r="Z39" s="25" t="s">
        <v>6</v>
      </c>
      <c r="AA39" s="25">
        <f t="shared" si="7"/>
        <v>50</v>
      </c>
      <c r="AB39" s="25"/>
      <c r="AC39" s="25">
        <f t="shared" si="8"/>
        <v>0</v>
      </c>
      <c r="AD39" s="25"/>
      <c r="AE39" s="25">
        <f t="shared" si="9"/>
        <v>0</v>
      </c>
      <c r="AF39" s="25">
        <v>18</v>
      </c>
      <c r="AG39" s="30">
        <f t="shared" si="10"/>
        <v>126</v>
      </c>
      <c r="AH39" s="31">
        <f t="shared" si="11"/>
        <v>874.5</v>
      </c>
      <c r="AI39" s="32"/>
    </row>
    <row r="40" spans="1:35" s="33" customFormat="1" ht="18" customHeight="1">
      <c r="A40" s="25">
        <v>37</v>
      </c>
      <c r="B40" s="26" t="s">
        <v>55</v>
      </c>
      <c r="C40" s="26" t="s">
        <v>181</v>
      </c>
      <c r="D40" s="27" t="s">
        <v>56</v>
      </c>
      <c r="E40" s="27" t="s">
        <v>33</v>
      </c>
      <c r="F40" s="28" t="s">
        <v>5</v>
      </c>
      <c r="G40" s="28">
        <v>6.48</v>
      </c>
      <c r="H40" s="28">
        <f t="shared" si="0"/>
        <v>712.8000000000001</v>
      </c>
      <c r="I40" s="28" t="s">
        <v>5</v>
      </c>
      <c r="J40" s="25" t="s">
        <v>5</v>
      </c>
      <c r="K40" s="25" t="s">
        <v>5</v>
      </c>
      <c r="L40" s="29" t="str">
        <f aca="true" t="shared" si="13" ref="L40:L45">IF(AND(F40="ΝΑΙ",I40="ΝΑΙ",IF(K40="ΝΑΙ",J40="ΝΑΙ",)),"ΟΚ","ΑΠΟΡΡΙΠΤΕΤΑΙ")</f>
        <v>ΟΚ</v>
      </c>
      <c r="M40" s="29"/>
      <c r="N40" s="28"/>
      <c r="O40" s="25">
        <f t="shared" si="1"/>
        <v>0</v>
      </c>
      <c r="P40" s="28" t="s">
        <v>5</v>
      </c>
      <c r="Q40" s="28">
        <f t="shared" si="2"/>
        <v>60</v>
      </c>
      <c r="R40" s="25"/>
      <c r="S40" s="25">
        <f t="shared" si="3"/>
        <v>0</v>
      </c>
      <c r="T40" s="25"/>
      <c r="U40" s="25">
        <f t="shared" si="4"/>
        <v>0</v>
      </c>
      <c r="V40" s="25"/>
      <c r="W40" s="25">
        <f t="shared" si="5"/>
        <v>0</v>
      </c>
      <c r="X40" s="25"/>
      <c r="Y40" s="25">
        <f t="shared" si="6"/>
        <v>0</v>
      </c>
      <c r="Z40" s="25" t="s">
        <v>2</v>
      </c>
      <c r="AA40" s="25">
        <f t="shared" si="7"/>
        <v>70</v>
      </c>
      <c r="AB40" s="25"/>
      <c r="AC40" s="25">
        <f t="shared" si="8"/>
        <v>0</v>
      </c>
      <c r="AD40" s="25"/>
      <c r="AE40" s="25">
        <f t="shared" si="9"/>
        <v>0</v>
      </c>
      <c r="AF40" s="25"/>
      <c r="AG40" s="30">
        <f t="shared" si="10"/>
        <v>0</v>
      </c>
      <c r="AH40" s="31">
        <f t="shared" si="11"/>
        <v>842.8000000000001</v>
      </c>
      <c r="AI40" s="32"/>
    </row>
    <row r="41" spans="1:35" s="33" customFormat="1" ht="18" customHeight="1">
      <c r="A41" s="25">
        <v>38</v>
      </c>
      <c r="B41" s="26" t="s">
        <v>96</v>
      </c>
      <c r="C41" s="26" t="s">
        <v>198</v>
      </c>
      <c r="D41" s="27" t="s">
        <v>97</v>
      </c>
      <c r="E41" s="27" t="s">
        <v>98</v>
      </c>
      <c r="F41" s="28" t="s">
        <v>5</v>
      </c>
      <c r="G41" s="28">
        <v>6.53</v>
      </c>
      <c r="H41" s="28">
        <f t="shared" si="0"/>
        <v>718.3000000000001</v>
      </c>
      <c r="I41" s="28" t="s">
        <v>5</v>
      </c>
      <c r="J41" s="25" t="s">
        <v>5</v>
      </c>
      <c r="K41" s="25" t="s">
        <v>5</v>
      </c>
      <c r="L41" s="29" t="str">
        <f t="shared" si="13"/>
        <v>ΟΚ</v>
      </c>
      <c r="M41" s="29"/>
      <c r="N41" s="28"/>
      <c r="O41" s="25">
        <f t="shared" si="1"/>
        <v>0</v>
      </c>
      <c r="P41" s="28"/>
      <c r="Q41" s="28">
        <f t="shared" si="2"/>
        <v>0</v>
      </c>
      <c r="R41" s="25"/>
      <c r="S41" s="25">
        <f t="shared" si="3"/>
        <v>0</v>
      </c>
      <c r="T41" s="25"/>
      <c r="U41" s="25">
        <f t="shared" si="4"/>
        <v>0</v>
      </c>
      <c r="V41" s="25"/>
      <c r="W41" s="25">
        <f t="shared" si="5"/>
        <v>0</v>
      </c>
      <c r="X41" s="25"/>
      <c r="Y41" s="25">
        <f t="shared" si="6"/>
        <v>0</v>
      </c>
      <c r="Z41" s="25" t="s">
        <v>3</v>
      </c>
      <c r="AA41" s="25">
        <f t="shared" si="7"/>
        <v>30</v>
      </c>
      <c r="AB41" s="25"/>
      <c r="AC41" s="25">
        <f t="shared" si="8"/>
        <v>0</v>
      </c>
      <c r="AD41" s="25"/>
      <c r="AE41" s="25">
        <f t="shared" si="9"/>
        <v>0</v>
      </c>
      <c r="AF41" s="25">
        <v>6</v>
      </c>
      <c r="AG41" s="30">
        <f t="shared" si="10"/>
        <v>42</v>
      </c>
      <c r="AH41" s="31">
        <f t="shared" si="11"/>
        <v>790.3000000000001</v>
      </c>
      <c r="AI41" s="32"/>
    </row>
    <row r="42" spans="1:35" s="33" customFormat="1" ht="18" customHeight="1">
      <c r="A42" s="25">
        <v>39</v>
      </c>
      <c r="B42" s="25" t="s">
        <v>143</v>
      </c>
      <c r="C42" s="25" t="s">
        <v>214</v>
      </c>
      <c r="D42" s="25" t="s">
        <v>144</v>
      </c>
      <c r="E42" s="25" t="s">
        <v>66</v>
      </c>
      <c r="F42" s="28" t="s">
        <v>5</v>
      </c>
      <c r="G42" s="28">
        <v>6.44</v>
      </c>
      <c r="H42" s="28">
        <f t="shared" si="0"/>
        <v>708.4000000000001</v>
      </c>
      <c r="I42" s="28" t="s">
        <v>5</v>
      </c>
      <c r="J42" s="25" t="s">
        <v>5</v>
      </c>
      <c r="K42" s="25" t="s">
        <v>5</v>
      </c>
      <c r="L42" s="29" t="str">
        <f t="shared" si="13"/>
        <v>ΟΚ</v>
      </c>
      <c r="M42" s="29"/>
      <c r="N42" s="28"/>
      <c r="O42" s="25">
        <f t="shared" si="1"/>
        <v>0</v>
      </c>
      <c r="P42" s="28"/>
      <c r="Q42" s="28">
        <f t="shared" si="2"/>
        <v>0</v>
      </c>
      <c r="R42" s="25"/>
      <c r="S42" s="25">
        <f t="shared" si="3"/>
        <v>0</v>
      </c>
      <c r="T42" s="25"/>
      <c r="U42" s="25">
        <f t="shared" si="4"/>
        <v>0</v>
      </c>
      <c r="V42" s="25"/>
      <c r="W42" s="25">
        <f t="shared" si="5"/>
        <v>0</v>
      </c>
      <c r="X42" s="25"/>
      <c r="Y42" s="25">
        <f t="shared" si="6"/>
        <v>0</v>
      </c>
      <c r="Z42" s="25" t="s">
        <v>2</v>
      </c>
      <c r="AA42" s="25">
        <f t="shared" si="7"/>
        <v>70</v>
      </c>
      <c r="AB42" s="25"/>
      <c r="AC42" s="25">
        <f t="shared" si="8"/>
        <v>0</v>
      </c>
      <c r="AD42" s="25"/>
      <c r="AE42" s="25">
        <f t="shared" si="9"/>
        <v>0</v>
      </c>
      <c r="AF42" s="25"/>
      <c r="AG42" s="30">
        <f t="shared" si="10"/>
        <v>0</v>
      </c>
      <c r="AH42" s="31">
        <f t="shared" si="11"/>
        <v>778.4000000000001</v>
      </c>
      <c r="AI42" s="32"/>
    </row>
    <row r="43" spans="1:35" s="33" customFormat="1" ht="15">
      <c r="A43" s="25">
        <v>40</v>
      </c>
      <c r="B43" s="26" t="s">
        <v>85</v>
      </c>
      <c r="C43" s="26" t="s">
        <v>193</v>
      </c>
      <c r="D43" s="27" t="s">
        <v>86</v>
      </c>
      <c r="E43" s="27" t="s">
        <v>87</v>
      </c>
      <c r="F43" s="28" t="s">
        <v>5</v>
      </c>
      <c r="G43" s="28">
        <v>6.56</v>
      </c>
      <c r="H43" s="28">
        <f t="shared" si="0"/>
        <v>721.5999999999999</v>
      </c>
      <c r="I43" s="28" t="s">
        <v>5</v>
      </c>
      <c r="J43" s="25" t="s">
        <v>5</v>
      </c>
      <c r="K43" s="25" t="s">
        <v>5</v>
      </c>
      <c r="L43" s="29" t="str">
        <f t="shared" si="13"/>
        <v>ΟΚ</v>
      </c>
      <c r="M43" s="29"/>
      <c r="N43" s="28"/>
      <c r="O43" s="25">
        <f t="shared" si="1"/>
        <v>0</v>
      </c>
      <c r="P43" s="28"/>
      <c r="Q43" s="28">
        <f t="shared" si="2"/>
        <v>0</v>
      </c>
      <c r="R43" s="25"/>
      <c r="S43" s="25">
        <f t="shared" si="3"/>
        <v>0</v>
      </c>
      <c r="T43" s="25"/>
      <c r="U43" s="25">
        <f t="shared" si="4"/>
        <v>0</v>
      </c>
      <c r="V43" s="25"/>
      <c r="W43" s="25">
        <f t="shared" si="5"/>
        <v>0</v>
      </c>
      <c r="X43" s="25"/>
      <c r="Y43" s="25">
        <f t="shared" si="6"/>
        <v>0</v>
      </c>
      <c r="Z43" s="25" t="s">
        <v>3</v>
      </c>
      <c r="AA43" s="25">
        <f t="shared" si="7"/>
        <v>30</v>
      </c>
      <c r="AB43" s="25"/>
      <c r="AC43" s="25">
        <f t="shared" si="8"/>
        <v>0</v>
      </c>
      <c r="AD43" s="25"/>
      <c r="AE43" s="25">
        <f t="shared" si="9"/>
        <v>0</v>
      </c>
      <c r="AF43" s="25"/>
      <c r="AG43" s="30">
        <f t="shared" si="10"/>
        <v>0</v>
      </c>
      <c r="AH43" s="31">
        <f t="shared" si="11"/>
        <v>751.5999999999999</v>
      </c>
      <c r="AI43" s="32"/>
    </row>
    <row r="44" spans="1:35" s="33" customFormat="1" ht="18" customHeight="1">
      <c r="A44" s="25">
        <v>41</v>
      </c>
      <c r="B44" s="26" t="s">
        <v>49</v>
      </c>
      <c r="C44" s="26" t="s">
        <v>179</v>
      </c>
      <c r="D44" s="27" t="s">
        <v>50</v>
      </c>
      <c r="E44" s="27" t="s">
        <v>51</v>
      </c>
      <c r="F44" s="28" t="s">
        <v>5</v>
      </c>
      <c r="G44" s="28">
        <v>6.49</v>
      </c>
      <c r="H44" s="28">
        <f t="shared" si="0"/>
        <v>713.9</v>
      </c>
      <c r="I44" s="28" t="s">
        <v>5</v>
      </c>
      <c r="J44" s="25" t="s">
        <v>5</v>
      </c>
      <c r="K44" s="25" t="s">
        <v>5</v>
      </c>
      <c r="L44" s="29" t="str">
        <f t="shared" si="13"/>
        <v>ΟΚ</v>
      </c>
      <c r="M44" s="29"/>
      <c r="N44" s="28"/>
      <c r="O44" s="25">
        <f t="shared" si="1"/>
        <v>0</v>
      </c>
      <c r="P44" s="28"/>
      <c r="Q44" s="28">
        <f t="shared" si="2"/>
        <v>0</v>
      </c>
      <c r="R44" s="25"/>
      <c r="S44" s="25">
        <f t="shared" si="3"/>
        <v>0</v>
      </c>
      <c r="T44" s="25"/>
      <c r="U44" s="25">
        <f t="shared" si="4"/>
        <v>0</v>
      </c>
      <c r="V44" s="25"/>
      <c r="W44" s="25">
        <f t="shared" si="5"/>
        <v>0</v>
      </c>
      <c r="X44" s="25"/>
      <c r="Y44" s="25">
        <f t="shared" si="6"/>
        <v>0</v>
      </c>
      <c r="Z44" s="25" t="s">
        <v>3</v>
      </c>
      <c r="AA44" s="25">
        <f t="shared" si="7"/>
        <v>30</v>
      </c>
      <c r="AB44" s="25"/>
      <c r="AC44" s="25">
        <f t="shared" si="8"/>
        <v>0</v>
      </c>
      <c r="AD44" s="25"/>
      <c r="AE44" s="25">
        <f t="shared" si="9"/>
        <v>0</v>
      </c>
      <c r="AF44" s="25">
        <v>1</v>
      </c>
      <c r="AG44" s="30">
        <f t="shared" si="10"/>
        <v>7</v>
      </c>
      <c r="AH44" s="31">
        <f t="shared" si="11"/>
        <v>750.9</v>
      </c>
      <c r="AI44" s="32"/>
    </row>
    <row r="45" spans="1:35" s="33" customFormat="1" ht="18" customHeight="1">
      <c r="A45" s="25">
        <v>42</v>
      </c>
      <c r="B45" s="26" t="s">
        <v>83</v>
      </c>
      <c r="C45" s="26" t="s">
        <v>192</v>
      </c>
      <c r="D45" s="27" t="s">
        <v>84</v>
      </c>
      <c r="E45" s="27" t="s">
        <v>44</v>
      </c>
      <c r="F45" s="28" t="s">
        <v>5</v>
      </c>
      <c r="G45" s="28">
        <v>6.52</v>
      </c>
      <c r="H45" s="28">
        <f t="shared" si="0"/>
        <v>717.1999999999999</v>
      </c>
      <c r="I45" s="28" t="s">
        <v>5</v>
      </c>
      <c r="J45" s="25" t="s">
        <v>5</v>
      </c>
      <c r="K45" s="25" t="s">
        <v>5</v>
      </c>
      <c r="L45" s="29" t="str">
        <f t="shared" si="13"/>
        <v>ΟΚ</v>
      </c>
      <c r="M45" s="29"/>
      <c r="N45" s="28"/>
      <c r="O45" s="25">
        <f t="shared" si="1"/>
        <v>0</v>
      </c>
      <c r="P45" s="28"/>
      <c r="Q45" s="28">
        <f t="shared" si="2"/>
        <v>0</v>
      </c>
      <c r="R45" s="25"/>
      <c r="S45" s="25">
        <f t="shared" si="3"/>
        <v>0</v>
      </c>
      <c r="T45" s="25"/>
      <c r="U45" s="25">
        <f t="shared" si="4"/>
        <v>0</v>
      </c>
      <c r="V45" s="25"/>
      <c r="W45" s="25">
        <f t="shared" si="5"/>
        <v>0</v>
      </c>
      <c r="X45" s="25"/>
      <c r="Y45" s="25">
        <f t="shared" si="6"/>
        <v>0</v>
      </c>
      <c r="Z45" s="25" t="s">
        <v>3</v>
      </c>
      <c r="AA45" s="25">
        <f t="shared" si="7"/>
        <v>30</v>
      </c>
      <c r="AB45" s="25"/>
      <c r="AC45" s="25">
        <f t="shared" si="8"/>
        <v>0</v>
      </c>
      <c r="AD45" s="25"/>
      <c r="AE45" s="25">
        <f t="shared" si="9"/>
        <v>0</v>
      </c>
      <c r="AF45" s="25"/>
      <c r="AG45" s="30">
        <f t="shared" si="10"/>
        <v>0</v>
      </c>
      <c r="AH45" s="31">
        <f t="shared" si="11"/>
        <v>747.1999999999999</v>
      </c>
      <c r="AI45" s="32"/>
    </row>
    <row r="46" spans="1:35" s="33" customFormat="1" ht="18" customHeight="1">
      <c r="A46" s="25">
        <v>43</v>
      </c>
      <c r="B46" s="26" t="s">
        <v>73</v>
      </c>
      <c r="C46" s="26" t="s">
        <v>188</v>
      </c>
      <c r="D46" s="27" t="s">
        <v>74</v>
      </c>
      <c r="E46" s="27" t="s">
        <v>75</v>
      </c>
      <c r="F46" s="28" t="s">
        <v>5</v>
      </c>
      <c r="G46" s="28">
        <v>6.18</v>
      </c>
      <c r="H46" s="28">
        <f t="shared" si="0"/>
        <v>679.8</v>
      </c>
      <c r="I46" s="28"/>
      <c r="J46" s="25" t="s">
        <v>5</v>
      </c>
      <c r="K46" s="25" t="s">
        <v>5</v>
      </c>
      <c r="L46" s="29" t="str">
        <f>IF(AND(F46="ΝΑΙ",IF(K46="ΝΑΙ",J46="ΝΑΙ",)),"ΟΚ","ΑΠΟΡΡΙΠΤΕΤΑΙ")</f>
        <v>ΟΚ</v>
      </c>
      <c r="M46" s="29"/>
      <c r="N46" s="28"/>
      <c r="O46" s="25">
        <f t="shared" si="1"/>
        <v>0</v>
      </c>
      <c r="P46" s="28"/>
      <c r="Q46" s="28">
        <f t="shared" si="2"/>
        <v>0</v>
      </c>
      <c r="R46" s="25"/>
      <c r="S46" s="25">
        <f t="shared" si="3"/>
        <v>0</v>
      </c>
      <c r="T46" s="25"/>
      <c r="U46" s="25">
        <f t="shared" si="4"/>
        <v>0</v>
      </c>
      <c r="V46" s="25"/>
      <c r="W46" s="25">
        <f t="shared" si="5"/>
        <v>0</v>
      </c>
      <c r="X46" s="25"/>
      <c r="Y46" s="25">
        <f t="shared" si="6"/>
        <v>0</v>
      </c>
      <c r="Z46" s="25" t="s">
        <v>6</v>
      </c>
      <c r="AA46" s="25">
        <f t="shared" si="7"/>
        <v>50</v>
      </c>
      <c r="AB46" s="25"/>
      <c r="AC46" s="25">
        <f t="shared" si="8"/>
        <v>0</v>
      </c>
      <c r="AD46" s="25"/>
      <c r="AE46" s="25">
        <f t="shared" si="9"/>
        <v>0</v>
      </c>
      <c r="AF46" s="25"/>
      <c r="AG46" s="30">
        <f t="shared" si="10"/>
        <v>0</v>
      </c>
      <c r="AH46" s="31">
        <f t="shared" si="11"/>
        <v>729.8</v>
      </c>
      <c r="AI46" s="32"/>
    </row>
    <row r="47" spans="1:35" s="33" customFormat="1" ht="18" customHeight="1">
      <c r="A47" s="25">
        <v>44</v>
      </c>
      <c r="B47" s="26" t="s">
        <v>37</v>
      </c>
      <c r="C47" s="26" t="s">
        <v>173</v>
      </c>
      <c r="D47" s="27" t="s">
        <v>38</v>
      </c>
      <c r="E47" s="27" t="s">
        <v>39</v>
      </c>
      <c r="F47" s="28" t="s">
        <v>5</v>
      </c>
      <c r="G47" s="28">
        <v>6.29</v>
      </c>
      <c r="H47" s="28">
        <f t="shared" si="0"/>
        <v>691.9</v>
      </c>
      <c r="I47" s="28" t="s">
        <v>5</v>
      </c>
      <c r="J47" s="25" t="s">
        <v>5</v>
      </c>
      <c r="K47" s="25" t="s">
        <v>5</v>
      </c>
      <c r="L47" s="29" t="str">
        <f>IF(AND(F47="ΝΑΙ",I47="ΝΑΙ",IF(K47="ΝΑΙ",J47="ΝΑΙ",)),"ΟΚ","ΑΠΟΡΡΙΠΤΕΤΑΙ")</f>
        <v>ΟΚ</v>
      </c>
      <c r="M47" s="29"/>
      <c r="N47" s="28"/>
      <c r="O47" s="25">
        <f t="shared" si="1"/>
        <v>0</v>
      </c>
      <c r="P47" s="28"/>
      <c r="Q47" s="28">
        <f t="shared" si="2"/>
        <v>0</v>
      </c>
      <c r="R47" s="25"/>
      <c r="S47" s="25">
        <f t="shared" si="3"/>
        <v>0</v>
      </c>
      <c r="T47" s="25"/>
      <c r="U47" s="25">
        <f t="shared" si="4"/>
        <v>0</v>
      </c>
      <c r="V47" s="25"/>
      <c r="W47" s="25">
        <f t="shared" si="5"/>
        <v>0</v>
      </c>
      <c r="X47" s="25"/>
      <c r="Y47" s="25">
        <f t="shared" si="6"/>
        <v>0</v>
      </c>
      <c r="Z47" s="25" t="s">
        <v>3</v>
      </c>
      <c r="AA47" s="25">
        <f t="shared" si="7"/>
        <v>30</v>
      </c>
      <c r="AB47" s="25"/>
      <c r="AC47" s="25">
        <f t="shared" si="8"/>
        <v>0</v>
      </c>
      <c r="AD47" s="25"/>
      <c r="AE47" s="25">
        <f t="shared" si="9"/>
        <v>0</v>
      </c>
      <c r="AF47" s="25"/>
      <c r="AG47" s="30">
        <f t="shared" si="10"/>
        <v>0</v>
      </c>
      <c r="AH47" s="31">
        <f t="shared" si="11"/>
        <v>721.9</v>
      </c>
      <c r="AI47" s="32"/>
    </row>
    <row r="48" spans="1:35" s="33" customFormat="1" ht="18" customHeight="1">
      <c r="A48" s="25">
        <v>45</v>
      </c>
      <c r="B48" s="26" t="s">
        <v>134</v>
      </c>
      <c r="C48" s="26" t="s">
        <v>211</v>
      </c>
      <c r="D48" s="27" t="s">
        <v>135</v>
      </c>
      <c r="E48" s="27" t="s">
        <v>136</v>
      </c>
      <c r="F48" s="28" t="s">
        <v>5</v>
      </c>
      <c r="G48" s="28">
        <v>6.04</v>
      </c>
      <c r="H48" s="28">
        <f t="shared" si="0"/>
        <v>664.4</v>
      </c>
      <c r="I48" s="28"/>
      <c r="J48" s="25" t="s">
        <v>5</v>
      </c>
      <c r="K48" s="25" t="s">
        <v>5</v>
      </c>
      <c r="L48" s="29" t="str">
        <f>IF(AND(F48="ΝΑΙ",IF(K48="ΝΑΙ",J48="ΝΑΙ",)),"ΟΚ","ΑΠΟΡΡΙΠΤΕΤΑΙ")</f>
        <v>ΟΚ</v>
      </c>
      <c r="M48" s="29"/>
      <c r="N48" s="28"/>
      <c r="O48" s="25">
        <f t="shared" si="1"/>
        <v>0</v>
      </c>
      <c r="P48" s="28"/>
      <c r="Q48" s="28">
        <f t="shared" si="2"/>
        <v>0</v>
      </c>
      <c r="R48" s="25"/>
      <c r="S48" s="25">
        <f t="shared" si="3"/>
        <v>0</v>
      </c>
      <c r="T48" s="25"/>
      <c r="U48" s="25">
        <f t="shared" si="4"/>
        <v>0</v>
      </c>
      <c r="V48" s="25"/>
      <c r="W48" s="25">
        <f t="shared" si="5"/>
        <v>0</v>
      </c>
      <c r="X48" s="25"/>
      <c r="Y48" s="25">
        <f t="shared" si="6"/>
        <v>0</v>
      </c>
      <c r="Z48" s="25" t="s">
        <v>3</v>
      </c>
      <c r="AA48" s="25">
        <f t="shared" si="7"/>
        <v>30</v>
      </c>
      <c r="AB48" s="25"/>
      <c r="AC48" s="25">
        <f t="shared" si="8"/>
        <v>0</v>
      </c>
      <c r="AD48" s="25"/>
      <c r="AE48" s="25">
        <f t="shared" si="9"/>
        <v>0</v>
      </c>
      <c r="AF48" s="25"/>
      <c r="AG48" s="30">
        <f t="shared" si="10"/>
        <v>0</v>
      </c>
      <c r="AH48" s="31">
        <f t="shared" si="11"/>
        <v>694.4</v>
      </c>
      <c r="AI48" s="32"/>
    </row>
    <row r="49" spans="1:35" s="33" customFormat="1" ht="18" customHeight="1">
      <c r="A49" s="25">
        <v>46</v>
      </c>
      <c r="B49" s="26" t="s">
        <v>120</v>
      </c>
      <c r="C49" s="26" t="s">
        <v>205</v>
      </c>
      <c r="D49" s="27" t="s">
        <v>121</v>
      </c>
      <c r="E49" s="27" t="s">
        <v>122</v>
      </c>
      <c r="F49" s="28" t="s">
        <v>5</v>
      </c>
      <c r="G49" s="28">
        <v>5.77</v>
      </c>
      <c r="H49" s="28">
        <f t="shared" si="0"/>
        <v>634.6999999999999</v>
      </c>
      <c r="I49" s="28"/>
      <c r="J49" s="25" t="s">
        <v>5</v>
      </c>
      <c r="K49" s="25" t="s">
        <v>5</v>
      </c>
      <c r="L49" s="29" t="str">
        <f>IF(AND(F49="ΝΑΙ",IF(K49="ΝΑΙ",J49="ΝΑΙ",)),"ΟΚ","ΑΠΟΡΡΙΠΤΕΤΑΙ")</f>
        <v>ΟΚ</v>
      </c>
      <c r="M49" s="29"/>
      <c r="N49" s="28"/>
      <c r="O49" s="25">
        <f t="shared" si="1"/>
        <v>0</v>
      </c>
      <c r="P49" s="28"/>
      <c r="Q49" s="28">
        <f t="shared" si="2"/>
        <v>0</v>
      </c>
      <c r="R49" s="25"/>
      <c r="S49" s="25">
        <f t="shared" si="3"/>
        <v>0</v>
      </c>
      <c r="T49" s="25"/>
      <c r="U49" s="25">
        <f t="shared" si="4"/>
        <v>0</v>
      </c>
      <c r="V49" s="25"/>
      <c r="W49" s="25">
        <f t="shared" si="5"/>
        <v>0</v>
      </c>
      <c r="X49" s="25"/>
      <c r="Y49" s="25">
        <f t="shared" si="6"/>
        <v>0</v>
      </c>
      <c r="Z49" s="25" t="s">
        <v>6</v>
      </c>
      <c r="AA49" s="25">
        <f t="shared" si="7"/>
        <v>50</v>
      </c>
      <c r="AB49" s="25"/>
      <c r="AC49" s="25">
        <f t="shared" si="8"/>
        <v>0</v>
      </c>
      <c r="AD49" s="25"/>
      <c r="AE49" s="25">
        <f t="shared" si="9"/>
        <v>0</v>
      </c>
      <c r="AF49" s="25"/>
      <c r="AG49" s="30">
        <f t="shared" si="10"/>
        <v>0</v>
      </c>
      <c r="AH49" s="31">
        <f t="shared" si="11"/>
        <v>684.6999999999999</v>
      </c>
      <c r="AI49" s="32"/>
    </row>
    <row r="50" spans="1:35" s="33" customFormat="1" ht="18" customHeight="1">
      <c r="A50" s="25">
        <v>47</v>
      </c>
      <c r="B50" s="26" t="s">
        <v>126</v>
      </c>
      <c r="C50" s="26" t="s">
        <v>208</v>
      </c>
      <c r="D50" s="27" t="s">
        <v>127</v>
      </c>
      <c r="E50" s="27" t="s">
        <v>112</v>
      </c>
      <c r="F50" s="28" t="s">
        <v>5</v>
      </c>
      <c r="G50" s="28">
        <v>5.88</v>
      </c>
      <c r="H50" s="28">
        <f t="shared" si="0"/>
        <v>646.8</v>
      </c>
      <c r="I50" s="28" t="s">
        <v>5</v>
      </c>
      <c r="J50" s="25" t="s">
        <v>5</v>
      </c>
      <c r="K50" s="25" t="s">
        <v>5</v>
      </c>
      <c r="L50" s="29" t="str">
        <f>IF(AND(F50="ΝΑΙ",I50="ΝΑΙ",IF(K50="ΝΑΙ",J50="ΝΑΙ",)),"ΟΚ","ΑΠΟΡΡΙΠΤΕΤΑΙ")</f>
        <v>ΟΚ</v>
      </c>
      <c r="M50" s="29"/>
      <c r="N50" s="28"/>
      <c r="O50" s="25">
        <f t="shared" si="1"/>
        <v>0</v>
      </c>
      <c r="P50" s="28"/>
      <c r="Q50" s="28">
        <f t="shared" si="2"/>
        <v>0</v>
      </c>
      <c r="R50" s="25"/>
      <c r="S50" s="25">
        <f t="shared" si="3"/>
        <v>0</v>
      </c>
      <c r="T50" s="25"/>
      <c r="U50" s="25">
        <f t="shared" si="4"/>
        <v>0</v>
      </c>
      <c r="V50" s="25"/>
      <c r="W50" s="25">
        <f t="shared" si="5"/>
        <v>0</v>
      </c>
      <c r="X50" s="25"/>
      <c r="Y50" s="25">
        <f t="shared" si="6"/>
        <v>0</v>
      </c>
      <c r="Z50" s="25" t="s">
        <v>3</v>
      </c>
      <c r="AA50" s="25">
        <f t="shared" si="7"/>
        <v>30</v>
      </c>
      <c r="AB50" s="25"/>
      <c r="AC50" s="25">
        <f t="shared" si="8"/>
        <v>0</v>
      </c>
      <c r="AD50" s="25"/>
      <c r="AE50" s="25">
        <f t="shared" si="9"/>
        <v>0</v>
      </c>
      <c r="AF50" s="25">
        <v>1</v>
      </c>
      <c r="AG50" s="30">
        <f t="shared" si="10"/>
        <v>7</v>
      </c>
      <c r="AH50" s="31">
        <f t="shared" si="11"/>
        <v>683.8</v>
      </c>
      <c r="AI50" s="32"/>
    </row>
    <row r="51" spans="1:35" s="33" customFormat="1" ht="18" customHeight="1">
      <c r="A51" s="25">
        <v>48</v>
      </c>
      <c r="B51" s="26" t="s">
        <v>34</v>
      </c>
      <c r="C51" s="26" t="s">
        <v>172</v>
      </c>
      <c r="D51" s="27" t="s">
        <v>35</v>
      </c>
      <c r="E51" s="27" t="s">
        <v>36</v>
      </c>
      <c r="F51" s="28" t="s">
        <v>5</v>
      </c>
      <c r="G51" s="28">
        <v>5.5</v>
      </c>
      <c r="H51" s="28">
        <f t="shared" si="0"/>
        <v>605</v>
      </c>
      <c r="I51" s="28" t="s">
        <v>5</v>
      </c>
      <c r="J51" s="25" t="s">
        <v>5</v>
      </c>
      <c r="K51" s="25" t="s">
        <v>5</v>
      </c>
      <c r="L51" s="29" t="str">
        <f>IF(AND(F51="ΝΑΙ",I51="ΝΑΙ",IF(K51="ΝΑΙ",J51="ΝΑΙ",)),"ΟΚ","ΑΠΟΡΡΙΠΤΕΤΑΙ")</f>
        <v>ΟΚ</v>
      </c>
      <c r="M51" s="29"/>
      <c r="N51" s="28"/>
      <c r="O51" s="25">
        <f t="shared" si="1"/>
        <v>0</v>
      </c>
      <c r="P51" s="28"/>
      <c r="Q51" s="28">
        <f t="shared" si="2"/>
        <v>0</v>
      </c>
      <c r="R51" s="25"/>
      <c r="S51" s="25">
        <f t="shared" si="3"/>
        <v>0</v>
      </c>
      <c r="T51" s="25"/>
      <c r="U51" s="25">
        <f t="shared" si="4"/>
        <v>0</v>
      </c>
      <c r="V51" s="25"/>
      <c r="W51" s="25">
        <f t="shared" si="5"/>
        <v>0</v>
      </c>
      <c r="X51" s="25"/>
      <c r="Y51" s="25">
        <f t="shared" si="6"/>
        <v>0</v>
      </c>
      <c r="Z51" s="25" t="s">
        <v>6</v>
      </c>
      <c r="AA51" s="25">
        <f t="shared" si="7"/>
        <v>50</v>
      </c>
      <c r="AB51" s="25"/>
      <c r="AC51" s="25">
        <f t="shared" si="8"/>
        <v>0</v>
      </c>
      <c r="AD51" s="25"/>
      <c r="AE51" s="25">
        <f t="shared" si="9"/>
        <v>0</v>
      </c>
      <c r="AF51" s="25"/>
      <c r="AG51" s="30">
        <f t="shared" si="10"/>
        <v>0</v>
      </c>
      <c r="AH51" s="31">
        <f t="shared" si="11"/>
        <v>655</v>
      </c>
      <c r="AI51" s="32"/>
    </row>
  </sheetData>
  <sheetProtection password="EB34" sheet="1" objects="1" scenarios="1"/>
  <mergeCells count="4">
    <mergeCell ref="F2:K2"/>
    <mergeCell ref="A2:E2"/>
    <mergeCell ref="N2:AG2"/>
    <mergeCell ref="A1:E1"/>
  </mergeCells>
  <dataValidations count="5">
    <dataValidation type="whole" allowBlank="1" showInputMessage="1" showErrorMessage="1" errorTitle="ΠΡΟΣΟΧΗ!" error="ΑΠΟ 1 ΕΩΣ 84 ΜΗΝΕΣ" sqref="AF4:AF51">
      <formula1>1</formula1>
      <formula2>84</formula2>
    </dataValidation>
    <dataValidation type="list" allowBlank="1" showInputMessage="1" showErrorMessage="1" sqref="X4:X51 V4:V51 Z4:Z51">
      <formula1>$AS$11:$AS$12</formula1>
    </dataValidation>
    <dataValidation type="list" allowBlank="1" showInputMessage="1" showErrorMessage="1" sqref="R4:R51 AB4:AB51 P4:P51 M4:N51 F4:F51 T4:T51 I4:K51">
      <formula1>$AR$11:$AR$11</formula1>
    </dataValidation>
    <dataValidation type="whole" allowBlank="1" showInputMessage="1" showErrorMessage="1" errorTitle="ΠΡΟΣΟΧΗ!" error="ΑΠΟ 1 ΕΩΣ 24 ΜΗΝΕΣ" sqref="AD4:AD51">
      <formula1>1</formula1>
      <formula2>24</formula2>
    </dataValidation>
    <dataValidation type="decimal" allowBlank="1" showInputMessage="1" showErrorMessage="1" sqref="G4:G51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tabSelected="1" workbookViewId="0" topLeftCell="A1">
      <selection activeCell="I9" sqref="I9"/>
    </sheetView>
  </sheetViews>
  <sheetFormatPr defaultColWidth="9.140625" defaultRowHeight="15"/>
  <cols>
    <col min="1" max="1" width="4.8515625" style="23" customWidth="1"/>
    <col min="2" max="3" width="15.57421875" style="23" customWidth="1"/>
    <col min="4" max="4" width="17.57421875" style="35" customWidth="1"/>
    <col min="5" max="12" width="9.140625" style="23" customWidth="1"/>
    <col min="13" max="14" width="9.140625" style="23" hidden="1" customWidth="1"/>
    <col min="15" max="16384" width="9.140625" style="23" customWidth="1"/>
  </cols>
  <sheetData>
    <row r="1" spans="1:4" ht="78.75" customHeight="1">
      <c r="A1" s="36" t="s">
        <v>230</v>
      </c>
      <c r="B1" s="37"/>
      <c r="C1" s="37"/>
      <c r="D1" s="43"/>
    </row>
    <row r="2" spans="1:4" s="11" customFormat="1" ht="15.75" customHeight="1">
      <c r="A2" s="38" t="s">
        <v>7</v>
      </c>
      <c r="B2" s="39"/>
      <c r="C2" s="39"/>
      <c r="D2" s="12"/>
    </row>
    <row r="3" spans="1:4" s="24" customFormat="1" ht="94.5" customHeight="1">
      <c r="A3" s="13" t="s">
        <v>1</v>
      </c>
      <c r="B3" s="13" t="s">
        <v>29</v>
      </c>
      <c r="C3" s="14" t="s">
        <v>169</v>
      </c>
      <c r="D3" s="20" t="s">
        <v>225</v>
      </c>
    </row>
    <row r="4" spans="1:14" ht="18" customHeight="1">
      <c r="A4" s="6">
        <v>1</v>
      </c>
      <c r="B4" s="13" t="s">
        <v>32</v>
      </c>
      <c r="C4" s="13" t="s">
        <v>171</v>
      </c>
      <c r="D4" s="9">
        <v>150</v>
      </c>
      <c r="M4" s="23" t="s">
        <v>13</v>
      </c>
      <c r="N4" s="23" t="s">
        <v>6</v>
      </c>
    </row>
    <row r="5" spans="1:4" ht="45">
      <c r="A5" s="6">
        <v>2</v>
      </c>
      <c r="B5" s="13" t="s">
        <v>43</v>
      </c>
      <c r="C5" s="13" t="s">
        <v>175</v>
      </c>
      <c r="D5" s="9" t="s">
        <v>226</v>
      </c>
    </row>
    <row r="6" spans="1:4" ht="15">
      <c r="A6" s="6">
        <v>3</v>
      </c>
      <c r="B6" s="13" t="s">
        <v>65</v>
      </c>
      <c r="C6" s="13" t="s">
        <v>185</v>
      </c>
      <c r="D6" s="9">
        <v>150</v>
      </c>
    </row>
    <row r="7" spans="1:4" ht="15">
      <c r="A7" s="6">
        <v>4</v>
      </c>
      <c r="B7" s="13" t="s">
        <v>119</v>
      </c>
      <c r="C7" s="13" t="s">
        <v>206</v>
      </c>
      <c r="D7" s="9">
        <v>150</v>
      </c>
    </row>
    <row r="8" spans="1:4" s="33" customFormat="1" ht="15">
      <c r="A8" s="25">
        <v>5</v>
      </c>
      <c r="B8" s="26" t="s">
        <v>147</v>
      </c>
      <c r="C8" s="26" t="s">
        <v>216</v>
      </c>
      <c r="D8" s="26">
        <v>150</v>
      </c>
    </row>
    <row r="9" spans="1:4" s="33" customFormat="1" ht="45">
      <c r="A9" s="25">
        <v>6</v>
      </c>
      <c r="B9" s="26" t="s">
        <v>152</v>
      </c>
      <c r="C9" s="26" t="s">
        <v>228</v>
      </c>
      <c r="D9" s="32" t="s">
        <v>233</v>
      </c>
    </row>
    <row r="10" spans="1:4" ht="15">
      <c r="A10" s="6">
        <v>7</v>
      </c>
      <c r="B10" s="13" t="s">
        <v>162</v>
      </c>
      <c r="C10" s="13" t="s">
        <v>222</v>
      </c>
      <c r="D10" s="9">
        <v>150</v>
      </c>
    </row>
  </sheetData>
  <sheetProtection password="EB34" sheet="1" objects="1" scenarios="1"/>
  <mergeCells count="2">
    <mergeCell ref="A2:C2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Michalis Roussos</dc:creator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2018-12-05T09:27:03Z</dcterms:modified>
  <cp:category/>
  <cp:version/>
  <cp:contentType/>
  <cp:contentStatus/>
</cp:coreProperties>
</file>